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95" windowWidth="12120" windowHeight="7500" activeTab="0"/>
  </bookViews>
  <sheets>
    <sheet name="консол" sheetId="1" r:id="rId1"/>
    <sheet name="г п" sheetId="2" r:id="rId2"/>
  </sheets>
  <definedNames>
    <definedName name="_xlnm.Print_Area" localSheetId="1">'г п'!$B$1:$H$102</definedName>
    <definedName name="_xlnm.Print_Area" localSheetId="0">'консол'!$B$1:$H$102</definedName>
  </definedNames>
  <calcPr fullCalcOnLoad="1"/>
</workbook>
</file>

<file path=xl/sharedStrings.xml><?xml version="1.0" encoding="utf-8"?>
<sst xmlns="http://schemas.openxmlformats.org/spreadsheetml/2006/main" count="204" uniqueCount="99">
  <si>
    <t>Налог на доходы физических лиц</t>
  </si>
  <si>
    <t xml:space="preserve">Налог на имущество физических лиц </t>
  </si>
  <si>
    <t>Земельный налог</t>
  </si>
  <si>
    <t>в том числе:</t>
  </si>
  <si>
    <t>ИТОГО СОБСТВЕННЫХ ДОХОДОВ</t>
  </si>
  <si>
    <t>Субвенции от бюджетов других уровней</t>
  </si>
  <si>
    <t>Субсидии от бюджетов других уровней</t>
  </si>
  <si>
    <t>ВСЕГО ДОХОДОВ</t>
  </si>
  <si>
    <t>Жилищное хозяйство</t>
  </si>
  <si>
    <t>Образование</t>
  </si>
  <si>
    <t>Социальная политика</t>
  </si>
  <si>
    <t>ВСЕГО РАСХОДОВ</t>
  </si>
  <si>
    <t>Единый налог на вмененный доход для отдельных видов деятельности</t>
  </si>
  <si>
    <t>Жилищно-коммунальное хозяйство</t>
  </si>
  <si>
    <t xml:space="preserve">       А Н А Л И З</t>
  </si>
  <si>
    <t>Д О Х О Д 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</si>
  <si>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</si>
  <si>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</si>
  <si>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</si>
  <si>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</si>
  <si>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</si>
  <si>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</si>
  <si>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ПРОЧИЕ НЕНАЛОГОВЫЕ ДОХОДЫ</t>
  </si>
  <si>
    <t>Р А С Х О Д Ы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</si>
  <si>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</si>
  <si>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</si>
  <si>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</si>
  <si>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</si>
  <si>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</si>
  <si>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Охрана окружающей среды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</si>
  <si>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</si>
  <si>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</si>
  <si>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</si>
  <si>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</si>
  <si>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ПРОФИЦИТ БЮДЖЕТА (со знаком плюс) ДЕФИЦИТ БЮДЖЕТА (со знаком минус)</t>
  </si>
  <si>
    <t>НАЛОГИ НА ПРИБЫЛЬ, ДОХОДЫ</t>
  </si>
  <si>
    <t>Дошкольное образование</t>
  </si>
  <si>
    <t>Общее образование</t>
  </si>
  <si>
    <t>Другие вопросы в области образования</t>
  </si>
  <si>
    <t xml:space="preserve">Коммунальное хозяйство </t>
  </si>
  <si>
    <t>Национальная оборона</t>
  </si>
  <si>
    <t>Единый сельскохозяйственный налог</t>
  </si>
  <si>
    <t xml:space="preserve">% исполне-ния   к  прошлому году </t>
  </si>
  <si>
    <t>Физическая культура и спорт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</si>
  <si>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</si>
  <si>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</si>
  <si>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оганов исполнительной власти субъектов РФ, местных администраций</t>
  </si>
  <si>
    <t>Другие вопросы в области национальной безопасности и правоохранительной деятельности</t>
  </si>
  <si>
    <t>% исполне-ния к текущему году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</si>
  <si>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</si>
  <si>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</si>
  <si>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тел. 2-11-37</t>
  </si>
  <si>
    <t xml:space="preserve">Другие общегосударственные вопросы </t>
  </si>
  <si>
    <t>Иные межбюджетные трансферты</t>
  </si>
  <si>
    <t xml:space="preserve">        </t>
  </si>
  <si>
    <t>Благоустройство</t>
  </si>
  <si>
    <t xml:space="preserve">исполнения консолидированного бюджета Рогнединского района                                                                                                                                              </t>
  </si>
  <si>
    <t>Обеспечение пожарной безопасности</t>
  </si>
  <si>
    <t>Обеспечение проведение выборов и референдумов</t>
  </si>
  <si>
    <t>Массовый спорт</t>
  </si>
  <si>
    <t>Водное хозяйство</t>
  </si>
  <si>
    <t>Культура</t>
  </si>
  <si>
    <t>Дорожное хозяйство</t>
  </si>
  <si>
    <t xml:space="preserve">Возврат остатков субсидий, субвенций и иных межбюджетных трансфертов, имеющих целевое значение, прошлых лет </t>
  </si>
  <si>
    <t>Межбюджетные трансферты</t>
  </si>
  <si>
    <t>Обслуживание муниципального  долга</t>
  </si>
  <si>
    <t>Судебная система</t>
  </si>
  <si>
    <t>Профессиональная подготовка, переподготовка и повышение квалификации</t>
  </si>
  <si>
    <t>Дотации от других бюджетов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</si>
  <si>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</si>
  <si>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Культура, кинематография</t>
  </si>
  <si>
    <t>Другие вопросы в области культуры, кинематографии</t>
  </si>
  <si>
    <t>Молодежная политика и оздоровление детей</t>
  </si>
  <si>
    <t>Другие вопросы в области национальной экономики</t>
  </si>
  <si>
    <t>Общеэкономические вопросы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</si>
  <si>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принадлежащих РФ, субъектам РФ или муниципальным образованиям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</si>
  <si>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</si>
  <si>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РФ</t>
  </si>
  <si>
    <t>НАЛОГИ НА ИМУЩЕСТВО</t>
  </si>
  <si>
    <t>ДОХОДЫ ОТ ОКАЗАНИЯ ПЛАТНЫХ УСЛУГ (РАБОТ) И КОМПЕНСАЦИИ ЗАТРАТ ГОСУДАРСТВА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</si>
  <si>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</si>
  <si>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</si>
  <si>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Доходы от перечисления части прибыли муниципальных унитарных предприятий</t>
  </si>
  <si>
    <t>Физическая культура</t>
  </si>
  <si>
    <t xml:space="preserve"> </t>
  </si>
  <si>
    <t>Доходы от продажи земельных участков, находящихся в государственной и муниципальной собственности</t>
  </si>
  <si>
    <t>Доходы от использования имущества , находящегося в государственной и муниципальной собственности</t>
  </si>
  <si>
    <t>Т. М. Яшина</t>
  </si>
  <si>
    <t>Дополнительное образование детей</t>
  </si>
  <si>
    <t>исп. Пузанова О. Ю.</t>
  </si>
  <si>
    <t>Начальник финансового отдела</t>
  </si>
  <si>
    <t>Уточненный план на  2018 год</t>
  </si>
  <si>
    <t>по состоянию на 1 апреля 2018 года</t>
  </si>
  <si>
    <t>Факт на 01.04.2018 года</t>
  </si>
  <si>
    <t>Факт на 01.04.2017 года</t>
  </si>
  <si>
    <t xml:space="preserve">исполнения  бюджета городского поселения                                                                                                                                          </t>
  </si>
  <si>
    <t>по состоянию на 1 июня 2018 года</t>
  </si>
  <si>
    <t>Факт на 01.06.2018 года</t>
  </si>
  <si>
    <t>Факт на 01.06.2017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</si>
</sst>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0.0%"/>
    <numFmt numFmtId="170" formatCode="0.0"/>
    <numFmt numFmtId="171" formatCode="#,##0.00&quot;р.&quot;"/>
    <numFmt numFmtId="172" formatCode="#,##0.00_ ;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9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10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wrapText="1"/>
      <protection locked="0"/>
    </xf>
    <xf numFmtId="0" fontId="10" fillId="0" borderId="10" xfId="0" applyFont="1" applyBorder="1" applyAlignment="1">
      <alignment wrapText="1"/>
    </xf>
    <xf numFmtId="0" fontId="5" fillId="0" borderId="10" xfId="0" applyFont="1" applyBorder="1" applyAlignment="1" applyProtection="1">
      <alignment wrapText="1"/>
      <protection locked="0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170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7" fillId="0" borderId="10" xfId="0" applyNumberFormat="1" applyFont="1" applyBorder="1" applyAlignment="1">
      <alignment horizontal="center"/>
    </xf>
    <xf numFmtId="0" fontId="5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>
      <alignment vertical="center" wrapText="1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170" fontId="4" fillId="0" borderId="10" xfId="0" applyNumberFormat="1" applyFont="1" applyBorder="1" applyAlignment="1" applyProtection="1">
      <alignment horizontal="center" vertical="center"/>
      <protection hidden="1"/>
    </xf>
    <xf numFmtId="170" fontId="8" fillId="0" borderId="10" xfId="0" applyNumberFormat="1" applyFont="1" applyBorder="1" applyAlignment="1" applyProtection="1">
      <alignment horizontal="center" vertical="center"/>
      <protection locked="0"/>
    </xf>
    <xf numFmtId="170" fontId="4" fillId="0" borderId="10" xfId="0" applyNumberFormat="1" applyFont="1" applyBorder="1" applyAlignment="1" applyProtection="1">
      <alignment horizontal="center" vertical="center"/>
      <protection locked="0"/>
    </xf>
    <xf numFmtId="170" fontId="8" fillId="0" borderId="10" xfId="0" applyNumberFormat="1" applyFont="1" applyBorder="1" applyAlignment="1">
      <alignment horizontal="center" vertical="center"/>
    </xf>
    <xf numFmtId="170" fontId="4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0" fontId="8" fillId="0" borderId="10" xfId="0" applyNumberFormat="1" applyFont="1" applyBorder="1" applyAlignment="1" applyProtection="1">
      <alignment horizontal="center" vertical="center"/>
      <protection hidden="1"/>
    </xf>
    <xf numFmtId="170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0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vertical="top" wrapText="1"/>
      <protection locked="0"/>
    </xf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 applyProtection="1">
      <alignment horizontal="left"/>
      <protection locked="0"/>
    </xf>
    <xf numFmtId="170" fontId="4" fillId="0" borderId="10" xfId="0" applyNumberFormat="1" applyFont="1" applyBorder="1" applyAlignment="1">
      <alignment horizontal="center"/>
    </xf>
    <xf numFmtId="0" fontId="10" fillId="0" borderId="10" xfId="0" applyFont="1" applyBorder="1" applyAlignment="1" applyProtection="1">
      <alignment horizontal="left" wrapText="1"/>
      <protection locked="0"/>
    </xf>
    <xf numFmtId="170" fontId="0" fillId="0" borderId="0" xfId="0" applyNumberFormat="1" applyAlignment="1">
      <alignment/>
    </xf>
    <xf numFmtId="0" fontId="11" fillId="0" borderId="0" xfId="0" applyFont="1" applyAlignment="1">
      <alignment horizontal="left" wrapText="1"/>
    </xf>
    <xf numFmtId="17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70" fontId="4" fillId="0" borderId="10" xfId="0" applyNumberFormat="1" applyFont="1" applyFill="1" applyBorder="1" applyAlignment="1" applyProtection="1">
      <alignment horizontal="center" vertical="center"/>
      <protection hidden="1"/>
    </xf>
    <xf numFmtId="170" fontId="8" fillId="0" borderId="10" xfId="0" applyNumberFormat="1" applyFont="1" applyFill="1" applyBorder="1" applyAlignment="1" applyProtection="1">
      <alignment horizontal="center" vertical="center"/>
      <protection locked="0"/>
    </xf>
    <xf numFmtId="170" fontId="4" fillId="0" borderId="10" xfId="0" applyNumberFormat="1" applyFont="1" applyFill="1" applyBorder="1" applyAlignment="1">
      <alignment horizontal="center"/>
    </xf>
    <xf numFmtId="170" fontId="4" fillId="0" borderId="10" xfId="0" applyNumberFormat="1" applyFont="1" applyFill="1" applyBorder="1" applyAlignment="1" applyProtection="1">
      <alignment horizontal="center" vertical="center"/>
      <protection locked="0"/>
    </xf>
    <xf numFmtId="170" fontId="4" fillId="0" borderId="10" xfId="0" applyNumberFormat="1" applyFont="1" applyFill="1" applyBorder="1" applyAlignment="1">
      <alignment horizontal="center" vertical="center"/>
    </xf>
    <xf numFmtId="170" fontId="8" fillId="0" borderId="10" xfId="0" applyNumberFormat="1" applyFont="1" applyFill="1" applyBorder="1" applyAlignment="1">
      <alignment horizontal="center" vertical="center"/>
    </xf>
    <xf numFmtId="17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 applyProtection="1">
      <alignment horizontal="center" vertical="center"/>
      <protection hidden="1"/>
    </xf>
    <xf numFmtId="3" fontId="8" fillId="0" borderId="10" xfId="0" applyNumberFormat="1" applyFont="1" applyBorder="1" applyAlignment="1" applyProtection="1">
      <alignment horizontal="center" vertical="center"/>
      <protection hidden="1"/>
    </xf>
    <xf numFmtId="3" fontId="4" fillId="0" borderId="10" xfId="0" applyNumberFormat="1" applyFont="1" applyBorder="1" applyAlignment="1" applyProtection="1">
      <alignment horizontal="center" vertical="center"/>
      <protection hidden="1"/>
    </xf>
    <xf numFmtId="3" fontId="8" fillId="0" borderId="10" xfId="0" applyNumberFormat="1" applyFont="1" applyBorder="1" applyAlignment="1" applyProtection="1">
      <alignment horizontal="center" vertical="center"/>
      <protection locked="0"/>
    </xf>
    <xf numFmtId="3" fontId="4" fillId="0" borderId="10" xfId="0" applyNumberFormat="1" applyFont="1" applyBorder="1" applyAlignment="1" applyProtection="1">
      <alignment horizontal="center" vertical="center"/>
      <protection locked="0"/>
    </xf>
    <xf numFmtId="3" fontId="4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6"/>
  <sheetViews>
    <sheetView tabSelected="1" zoomScale="85" zoomScaleNormal="85" zoomScaleSheetLayoutView="100" zoomScalePageLayoutView="0" workbookViewId="0" topLeftCell="B56">
      <selection activeCell="F79" sqref="F79"/>
    </sheetView>
  </sheetViews>
  <sheetFormatPr defaultColWidth="9.00390625" defaultRowHeight="12.75"/>
  <cols>
    <col min="1" max="1" width="1.75390625" style="0" hidden="1" customWidth="1"/>
    <col min="2" max="2" width="5.125" style="0" customWidth="1"/>
    <col min="3" max="3" width="36.25390625" style="0" customWidth="1"/>
    <col min="4" max="4" width="14.25390625" style="0" customWidth="1"/>
    <col min="5" max="5" width="12.00390625" style="68" customWidth="1"/>
    <col min="6" max="6" width="11.25390625" style="68" customWidth="1"/>
    <col min="7" max="7" width="10.75390625" style="0" customWidth="1"/>
    <col min="8" max="8" width="11.25390625" style="0" customWidth="1"/>
  </cols>
  <sheetData>
    <row r="1" spans="2:8" ht="15.75">
      <c r="B1" s="85" t="s">
        <v>14</v>
      </c>
      <c r="C1" s="85"/>
      <c r="D1" s="85"/>
      <c r="E1" s="85"/>
      <c r="F1" s="85"/>
      <c r="G1" s="85"/>
      <c r="H1" s="85"/>
    </row>
    <row r="2" spans="1:8" s="1" customFormat="1" ht="7.5" customHeight="1">
      <c r="A2" s="4"/>
      <c r="B2" s="84" t="s">
        <v>56</v>
      </c>
      <c r="C2" s="84"/>
      <c r="D2" s="84"/>
      <c r="E2" s="84"/>
      <c r="F2" s="84"/>
      <c r="G2" s="84"/>
      <c r="H2" s="84"/>
    </row>
    <row r="3" spans="1:8" s="1" customFormat="1" ht="12.75" customHeight="1">
      <c r="A3" s="4"/>
      <c r="B3" s="84"/>
      <c r="C3" s="84"/>
      <c r="D3" s="84"/>
      <c r="E3" s="84"/>
      <c r="F3" s="84"/>
      <c r="G3" s="84"/>
      <c r="H3" s="84"/>
    </row>
    <row r="4" spans="1:8" s="1" customFormat="1" ht="18" customHeight="1">
      <c r="A4" s="4"/>
      <c r="B4" s="84" t="s">
        <v>96</v>
      </c>
      <c r="C4" s="84"/>
      <c r="D4" s="84"/>
      <c r="E4" s="84"/>
      <c r="F4" s="84"/>
      <c r="G4" s="84"/>
      <c r="H4" s="84"/>
    </row>
    <row r="5" spans="1:8" s="1" customFormat="1" ht="27" customHeight="1" hidden="1">
      <c r="A5" s="4"/>
      <c r="B5" s="6"/>
      <c r="C5" s="5"/>
      <c r="D5" s="6"/>
      <c r="E5" s="52"/>
      <c r="F5" s="52"/>
      <c r="G5" s="6"/>
      <c r="H5" s="2"/>
    </row>
    <row r="6" spans="1:8" s="1" customFormat="1" ht="87.75" customHeight="1">
      <c r="A6" s="4"/>
      <c r="B6"/>
      <c r="C6" s="3"/>
      <c r="D6" s="7" t="s">
        <v>91</v>
      </c>
      <c r="E6" s="53" t="s">
        <v>97</v>
      </c>
      <c r="F6" s="53" t="s">
        <v>98</v>
      </c>
      <c r="G6" s="7" t="s">
        <v>48</v>
      </c>
      <c r="H6" s="7" t="s">
        <v>42</v>
      </c>
    </row>
    <row r="7" spans="1:8" s="2" customFormat="1" ht="15.75" customHeight="1">
      <c r="A7" s="6"/>
      <c r="B7"/>
      <c r="C7" s="8">
        <v>1</v>
      </c>
      <c r="D7" s="8">
        <v>2</v>
      </c>
      <c r="E7" s="54">
        <v>3</v>
      </c>
      <c r="F7" s="54">
        <v>4</v>
      </c>
      <c r="G7" s="8">
        <v>5</v>
      </c>
      <c r="H7" s="8">
        <v>6</v>
      </c>
    </row>
    <row r="8" spans="3:8" ht="17.25" customHeight="1">
      <c r="C8" s="18" t="s">
        <v>15</v>
      </c>
      <c r="D8" s="16"/>
      <c r="E8" s="55"/>
      <c r="F8" s="55"/>
      <c r="G8" s="21"/>
      <c r="H8" s="17"/>
    </row>
    <row r="9" spans="3:8" ht="18" customHeight="1">
      <c r="C9" s="45" t="s">
        <v>35</v>
      </c>
      <c r="D9" s="78">
        <f>D10</f>
        <v>27788</v>
      </c>
      <c r="E9" s="69">
        <f>E10</f>
        <v>10955</v>
      </c>
      <c r="F9" s="69">
        <f>F10</f>
        <v>10408</v>
      </c>
      <c r="G9" s="35">
        <f aca="true" t="shared" si="0" ref="G9:G18">E9/D9*100</f>
        <v>39.423492154887</v>
      </c>
      <c r="H9" s="35">
        <f>E9/F9*100</f>
        <v>105.2555726364335</v>
      </c>
    </row>
    <row r="10" spans="3:8" ht="13.5" customHeight="1">
      <c r="C10" s="44" t="s">
        <v>0</v>
      </c>
      <c r="D10" s="79">
        <v>27788</v>
      </c>
      <c r="E10" s="70">
        <v>10955</v>
      </c>
      <c r="F10" s="70">
        <v>10408</v>
      </c>
      <c r="G10" s="34">
        <f t="shared" si="0"/>
        <v>39.423492154887</v>
      </c>
      <c r="H10" s="34">
        <f aca="true" t="shared" si="1" ref="H10:H74">E10/F10*100</f>
        <v>105.2555726364335</v>
      </c>
    </row>
    <row r="11" spans="3:8" ht="50.25" customHeight="1">
      <c r="C11" s="48" t="s">
        <v>76</v>
      </c>
      <c r="D11" s="80">
        <f>D12</f>
        <v>5531</v>
      </c>
      <c r="E11" s="71">
        <v>2188</v>
      </c>
      <c r="F11" s="69">
        <f>F12</f>
        <v>2115</v>
      </c>
      <c r="G11" s="35">
        <f t="shared" si="0"/>
        <v>39.558850117519434</v>
      </c>
      <c r="H11" s="35">
        <f t="shared" si="1"/>
        <v>103.451536643026</v>
      </c>
    </row>
    <row r="12" spans="3:8" ht="23.25" customHeight="1">
      <c r="C12" s="24" t="s">
        <v>77</v>
      </c>
      <c r="D12" s="79">
        <v>5531</v>
      </c>
      <c r="E12" s="70">
        <v>1723</v>
      </c>
      <c r="F12" s="70">
        <v>2115</v>
      </c>
      <c r="G12" s="34">
        <f t="shared" si="0"/>
        <v>31.151690471885736</v>
      </c>
      <c r="H12" s="34">
        <f t="shared" si="1"/>
        <v>81.46572104018912</v>
      </c>
    </row>
    <row r="13" spans="3:8" ht="13.5" customHeight="1">
      <c r="C13" s="46" t="s">
        <v>16</v>
      </c>
      <c r="D13" s="81">
        <f>D14+D15</f>
        <v>3144</v>
      </c>
      <c r="E13" s="72">
        <f>E14+E15</f>
        <v>1784</v>
      </c>
      <c r="F13" s="72">
        <f>F14+F15</f>
        <v>1903</v>
      </c>
      <c r="G13" s="35">
        <f t="shared" si="0"/>
        <v>56.74300254452926</v>
      </c>
      <c r="H13" s="35">
        <f t="shared" si="1"/>
        <v>93.74671571203363</v>
      </c>
    </row>
    <row r="14" spans="3:8" ht="24.75" customHeight="1">
      <c r="C14" s="24" t="s">
        <v>12</v>
      </c>
      <c r="D14" s="79">
        <v>1904</v>
      </c>
      <c r="E14" s="70">
        <v>956</v>
      </c>
      <c r="F14" s="70">
        <v>885</v>
      </c>
      <c r="G14" s="34">
        <f t="shared" si="0"/>
        <v>50.21008403361344</v>
      </c>
      <c r="H14" s="34">
        <f t="shared" si="1"/>
        <v>108.0225988700565</v>
      </c>
    </row>
    <row r="15" spans="3:8" ht="14.25" customHeight="1">
      <c r="C15" s="15" t="s">
        <v>41</v>
      </c>
      <c r="D15" s="79">
        <v>1240</v>
      </c>
      <c r="E15" s="70">
        <v>828</v>
      </c>
      <c r="F15" s="70">
        <v>1018</v>
      </c>
      <c r="G15" s="34">
        <f t="shared" si="0"/>
        <v>66.77419354838709</v>
      </c>
      <c r="H15" s="34">
        <f t="shared" si="1"/>
        <v>81.33595284872298</v>
      </c>
    </row>
    <row r="16" spans="3:9" ht="13.5" customHeight="1">
      <c r="C16" s="12" t="s">
        <v>78</v>
      </c>
      <c r="D16" s="81">
        <f>D17+D18</f>
        <v>9642</v>
      </c>
      <c r="E16" s="72">
        <f>E17+E18</f>
        <v>2412</v>
      </c>
      <c r="F16" s="72">
        <f>F17+F18</f>
        <v>5300</v>
      </c>
      <c r="G16" s="47">
        <f>G17+G18</f>
        <v>35.97527472527473</v>
      </c>
      <c r="H16" s="47">
        <f>H17+H18</f>
        <v>358.72594917868645</v>
      </c>
      <c r="I16" s="49"/>
    </row>
    <row r="17" spans="3:30" ht="13.5" customHeight="1">
      <c r="C17" s="22" t="s">
        <v>1</v>
      </c>
      <c r="D17" s="79">
        <v>672</v>
      </c>
      <c r="E17" s="70">
        <v>66</v>
      </c>
      <c r="F17" s="70">
        <v>21</v>
      </c>
      <c r="G17" s="34">
        <f t="shared" si="0"/>
        <v>9.821428571428571</v>
      </c>
      <c r="H17" s="34">
        <f t="shared" si="1"/>
        <v>314.2857142857143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0"/>
      <c r="X17" s="20"/>
      <c r="Y17" s="20"/>
      <c r="Z17" s="20"/>
      <c r="AA17" s="20"/>
      <c r="AB17" s="20"/>
      <c r="AC17" s="20"/>
      <c r="AD17" s="20"/>
    </row>
    <row r="18" spans="3:8" ht="12.75" customHeight="1">
      <c r="C18" s="15" t="s">
        <v>2</v>
      </c>
      <c r="D18" s="79">
        <v>8970</v>
      </c>
      <c r="E18" s="70">
        <v>2346</v>
      </c>
      <c r="F18" s="70">
        <v>5279</v>
      </c>
      <c r="G18" s="34">
        <f t="shared" si="0"/>
        <v>26.153846153846157</v>
      </c>
      <c r="H18" s="34">
        <f t="shared" si="1"/>
        <v>44.44023489297215</v>
      </c>
    </row>
    <row r="19" spans="3:9" ht="19.5" customHeight="1">
      <c r="C19" s="13" t="s">
        <v>17</v>
      </c>
      <c r="D19" s="80">
        <v>272</v>
      </c>
      <c r="E19" s="71">
        <v>89</v>
      </c>
      <c r="F19" s="71">
        <v>114</v>
      </c>
      <c r="G19" s="35">
        <f>E19/D19*100</f>
        <v>32.720588235294116</v>
      </c>
      <c r="H19" s="35">
        <f t="shared" si="1"/>
        <v>78.0701754385965</v>
      </c>
      <c r="I19" s="51"/>
    </row>
    <row r="20" spans="3:8" ht="60.75" customHeight="1">
      <c r="C20" s="13" t="s">
        <v>18</v>
      </c>
      <c r="D20" s="73">
        <f>D22+D23+D24</f>
        <v>1774</v>
      </c>
      <c r="E20" s="73">
        <f>E22+E23+E24</f>
        <v>308</v>
      </c>
      <c r="F20" s="74">
        <f>F22+F23+F24</f>
        <v>1566</v>
      </c>
      <c r="G20" s="35">
        <f>E20/D20*100</f>
        <v>17.36189402480271</v>
      </c>
      <c r="H20" s="35">
        <f t="shared" si="1"/>
        <v>19.66794380587484</v>
      </c>
    </row>
    <row r="21" spans="3:9" ht="13.5" customHeight="1">
      <c r="C21" s="15" t="s">
        <v>3</v>
      </c>
      <c r="D21" s="82"/>
      <c r="E21" s="74"/>
      <c r="F21" s="74"/>
      <c r="G21" s="35"/>
      <c r="H21" s="35"/>
      <c r="I21" s="43"/>
    </row>
    <row r="22" spans="3:10" ht="80.25" customHeight="1">
      <c r="C22" s="42" t="s">
        <v>75</v>
      </c>
      <c r="D22" s="79">
        <v>2</v>
      </c>
      <c r="E22" s="70">
        <v>0</v>
      </c>
      <c r="F22" s="75">
        <v>0</v>
      </c>
      <c r="G22" s="34">
        <f aca="true" t="shared" si="2" ref="G22:G31">E22/D22*100</f>
        <v>0</v>
      </c>
      <c r="H22" s="34">
        <v>0</v>
      </c>
      <c r="I22" s="43"/>
      <c r="J22" s="19"/>
    </row>
    <row r="23" spans="3:10" ht="39" customHeight="1">
      <c r="C23" s="15" t="s">
        <v>86</v>
      </c>
      <c r="D23" s="79">
        <v>1765</v>
      </c>
      <c r="E23" s="70">
        <v>308</v>
      </c>
      <c r="F23" s="75">
        <v>1538</v>
      </c>
      <c r="G23" s="34">
        <f t="shared" si="2"/>
        <v>17.45042492917847</v>
      </c>
      <c r="H23" s="34">
        <f t="shared" si="1"/>
        <v>20.026007802340704</v>
      </c>
      <c r="I23" s="43"/>
      <c r="J23" s="19"/>
    </row>
    <row r="24" spans="3:9" ht="24.75" customHeight="1">
      <c r="C24" s="15" t="s">
        <v>82</v>
      </c>
      <c r="D24" s="79">
        <v>7</v>
      </c>
      <c r="E24" s="70">
        <v>0</v>
      </c>
      <c r="F24" s="70">
        <v>28</v>
      </c>
      <c r="G24" s="34">
        <f t="shared" si="2"/>
        <v>0</v>
      </c>
      <c r="H24" s="34">
        <f t="shared" si="1"/>
        <v>0</v>
      </c>
      <c r="I24" s="43"/>
    </row>
    <row r="25" spans="3:11" ht="26.25" customHeight="1">
      <c r="C25" s="13" t="s">
        <v>19</v>
      </c>
      <c r="D25" s="80">
        <f>D26</f>
        <v>108</v>
      </c>
      <c r="E25" s="71">
        <f>E26</f>
        <v>29</v>
      </c>
      <c r="F25" s="71">
        <f>F26</f>
        <v>34</v>
      </c>
      <c r="G25" s="35">
        <f t="shared" si="2"/>
        <v>26.851851851851855</v>
      </c>
      <c r="H25" s="35">
        <f t="shared" si="1"/>
        <v>85.29411764705883</v>
      </c>
      <c r="K25" s="30"/>
    </row>
    <row r="26" spans="3:9" ht="25.5" customHeight="1">
      <c r="C26" s="15" t="s">
        <v>20</v>
      </c>
      <c r="D26" s="79">
        <v>108</v>
      </c>
      <c r="E26" s="70">
        <v>29</v>
      </c>
      <c r="F26" s="70">
        <v>34</v>
      </c>
      <c r="G26" s="34">
        <f t="shared" si="2"/>
        <v>26.851851851851855</v>
      </c>
      <c r="H26" s="34">
        <f t="shared" si="1"/>
        <v>85.29411764705883</v>
      </c>
      <c r="I26" s="43"/>
    </row>
    <row r="27" spans="3:8" ht="39" customHeight="1">
      <c r="C27" s="13" t="s">
        <v>79</v>
      </c>
      <c r="D27" s="80">
        <v>366</v>
      </c>
      <c r="E27" s="71">
        <v>194</v>
      </c>
      <c r="F27" s="71">
        <v>194</v>
      </c>
      <c r="G27" s="35">
        <f t="shared" si="2"/>
        <v>53.00546448087432</v>
      </c>
      <c r="H27" s="35">
        <f t="shared" si="1"/>
        <v>100</v>
      </c>
    </row>
    <row r="28" spans="3:8" ht="39" customHeight="1">
      <c r="C28" s="13" t="s">
        <v>21</v>
      </c>
      <c r="D28" s="80">
        <f>D29+D30</f>
        <v>405</v>
      </c>
      <c r="E28" s="71">
        <f>E29+E30</f>
        <v>668</v>
      </c>
      <c r="F28" s="71">
        <f>F29+F30+I29</f>
        <v>1500</v>
      </c>
      <c r="G28" s="35">
        <f t="shared" si="2"/>
        <v>164.93827160493828</v>
      </c>
      <c r="H28" s="35">
        <f t="shared" si="1"/>
        <v>44.53333333333334</v>
      </c>
    </row>
    <row r="29" spans="3:8" ht="39" customHeight="1">
      <c r="C29" s="15" t="s">
        <v>85</v>
      </c>
      <c r="D29" s="79">
        <v>405</v>
      </c>
      <c r="E29" s="70">
        <v>668</v>
      </c>
      <c r="F29" s="70">
        <v>1498</v>
      </c>
      <c r="G29" s="34">
        <f t="shared" si="2"/>
        <v>164.93827160493828</v>
      </c>
      <c r="H29" s="34">
        <f>E29/F29*100</f>
        <v>44.592790387182916</v>
      </c>
    </row>
    <row r="30" spans="3:8" ht="39" customHeight="1">
      <c r="C30" s="15" t="s">
        <v>80</v>
      </c>
      <c r="D30" s="79">
        <v>0</v>
      </c>
      <c r="E30" s="70">
        <v>0</v>
      </c>
      <c r="F30" s="70">
        <v>2</v>
      </c>
      <c r="G30" s="34">
        <v>0</v>
      </c>
      <c r="H30" s="34">
        <f>E30/F30*100</f>
        <v>0</v>
      </c>
    </row>
    <row r="31" spans="3:8" ht="26.25" customHeight="1">
      <c r="C31" s="13" t="s">
        <v>81</v>
      </c>
      <c r="D31" s="80">
        <v>595</v>
      </c>
      <c r="E31" s="71">
        <v>185</v>
      </c>
      <c r="F31" s="71">
        <v>754</v>
      </c>
      <c r="G31" s="35">
        <f t="shared" si="2"/>
        <v>31.092436974789916</v>
      </c>
      <c r="H31" s="35">
        <f t="shared" si="1"/>
        <v>24.53580901856764</v>
      </c>
    </row>
    <row r="32" spans="3:8" ht="12.75" customHeight="1">
      <c r="C32" s="13" t="s">
        <v>22</v>
      </c>
      <c r="D32" s="80">
        <v>3</v>
      </c>
      <c r="E32" s="71">
        <v>0</v>
      </c>
      <c r="F32" s="69">
        <v>0</v>
      </c>
      <c r="G32" s="35">
        <v>0</v>
      </c>
      <c r="H32" s="35">
        <v>0</v>
      </c>
    </row>
    <row r="33" spans="3:10" ht="17.25" customHeight="1">
      <c r="C33" s="23" t="s">
        <v>4</v>
      </c>
      <c r="D33" s="78">
        <f>D9+D11+D13+D16+D19+D20+D25+D27+D31+D32+D28</f>
        <v>49628</v>
      </c>
      <c r="E33" s="69">
        <f>E9+E11+E13+E16+E19+E20+E25+E27+E31+E32+E28</f>
        <v>18812</v>
      </c>
      <c r="F33" s="69">
        <f>F9+F11+F13+F16+F19+F20+F25+F27+F31+F32+F28</f>
        <v>23888</v>
      </c>
      <c r="G33" s="35">
        <f>E33/D33*100</f>
        <v>37.90602079471267</v>
      </c>
      <c r="H33" s="35">
        <f t="shared" si="1"/>
        <v>78.75083724045547</v>
      </c>
      <c r="J33" t="s">
        <v>54</v>
      </c>
    </row>
    <row r="34" spans="3:9" ht="12" customHeight="1">
      <c r="C34" s="15" t="s">
        <v>68</v>
      </c>
      <c r="D34" s="79">
        <v>36426</v>
      </c>
      <c r="E34" s="70">
        <v>16059</v>
      </c>
      <c r="F34" s="70">
        <v>8793</v>
      </c>
      <c r="G34" s="34">
        <f>E34/D34*100</f>
        <v>44.08664140998188</v>
      </c>
      <c r="H34" s="34">
        <f t="shared" si="1"/>
        <v>182.63391334015694</v>
      </c>
      <c r="I34" s="43"/>
    </row>
    <row r="35" spans="3:9" ht="17.25" customHeight="1">
      <c r="C35" s="15" t="s">
        <v>5</v>
      </c>
      <c r="D35" s="79">
        <v>67858</v>
      </c>
      <c r="E35" s="70">
        <v>24013</v>
      </c>
      <c r="F35" s="70">
        <v>27316</v>
      </c>
      <c r="G35" s="34">
        <f>E35/D35*100</f>
        <v>35.38713195201745</v>
      </c>
      <c r="H35" s="34">
        <f t="shared" si="1"/>
        <v>87.9081856787231</v>
      </c>
      <c r="I35" s="43"/>
    </row>
    <row r="36" spans="3:9" ht="13.5" customHeight="1">
      <c r="C36" s="15" t="s">
        <v>6</v>
      </c>
      <c r="D36" s="79">
        <v>14073</v>
      </c>
      <c r="E36" s="70">
        <v>270</v>
      </c>
      <c r="F36" s="70">
        <v>1582</v>
      </c>
      <c r="G36" s="34">
        <f>E36/D36*100</f>
        <v>1.918567469622682</v>
      </c>
      <c r="H36" s="34">
        <v>0</v>
      </c>
      <c r="I36" s="43"/>
    </row>
    <row r="37" spans="3:9" ht="14.25" customHeight="1">
      <c r="C37" s="15" t="s">
        <v>53</v>
      </c>
      <c r="D37" s="79">
        <v>0</v>
      </c>
      <c r="E37" s="70">
        <v>0</v>
      </c>
      <c r="F37" s="70">
        <v>50</v>
      </c>
      <c r="G37" s="34">
        <v>0</v>
      </c>
      <c r="H37" s="34">
        <v>0</v>
      </c>
      <c r="I37" s="43"/>
    </row>
    <row r="38" spans="3:10" ht="36.75" customHeight="1">
      <c r="C38" s="15" t="s">
        <v>63</v>
      </c>
      <c r="D38" s="79">
        <v>0</v>
      </c>
      <c r="E38" s="70">
        <v>0</v>
      </c>
      <c r="F38" s="76">
        <v>-180</v>
      </c>
      <c r="G38" s="34">
        <v>0</v>
      </c>
      <c r="H38" s="34">
        <v>0</v>
      </c>
      <c r="I38" s="43"/>
      <c r="J38" t="s">
        <v>84</v>
      </c>
    </row>
    <row r="39" spans="3:8" ht="15" customHeight="1">
      <c r="C39" s="14" t="s">
        <v>7</v>
      </c>
      <c r="D39" s="78">
        <f>D33+D34+D35+D36+D37+D38</f>
        <v>167985</v>
      </c>
      <c r="E39" s="69">
        <f>E33+E34+E35+E36+E37+E38</f>
        <v>59154</v>
      </c>
      <c r="F39" s="69">
        <f>F33+F34+F35+F36+F37+F38</f>
        <v>61449</v>
      </c>
      <c r="G39" s="35">
        <f>E39/D39*100</f>
        <v>35.21385838021252</v>
      </c>
      <c r="H39" s="35">
        <f t="shared" si="1"/>
        <v>96.26519552799883</v>
      </c>
    </row>
    <row r="40" spans="3:8" ht="27" customHeight="1" hidden="1">
      <c r="C40" s="14"/>
      <c r="D40" s="78"/>
      <c r="E40" s="69"/>
      <c r="F40" s="75"/>
      <c r="G40" s="35" t="e">
        <f>E40/D40*100</f>
        <v>#DIV/0!</v>
      </c>
      <c r="H40" s="35" t="e">
        <f t="shared" si="1"/>
        <v>#DIV/0!</v>
      </c>
    </row>
    <row r="41" spans="3:8" ht="15.75">
      <c r="C41" s="26" t="s">
        <v>23</v>
      </c>
      <c r="D41" s="82"/>
      <c r="E41" s="75"/>
      <c r="F41" s="71"/>
      <c r="G41" s="35"/>
      <c r="H41" s="35"/>
    </row>
    <row r="42" spans="3:8" ht="15.75">
      <c r="C42" s="13" t="s">
        <v>24</v>
      </c>
      <c r="D42" s="80">
        <f>D44+D45+D46+D47+D48+D49+D50+D51</f>
        <v>26146</v>
      </c>
      <c r="E42" s="71">
        <f>E44+E45+E46+E47+E48+E49+E50+E51</f>
        <v>10165</v>
      </c>
      <c r="F42" s="71">
        <f>F44+F45+F46+F47+F48+F49+F50+F51</f>
        <v>9481</v>
      </c>
      <c r="G42" s="35">
        <f>E42/D42*100</f>
        <v>38.877839822534995</v>
      </c>
      <c r="H42" s="35">
        <f t="shared" si="1"/>
        <v>107.21442885771543</v>
      </c>
    </row>
    <row r="43" spans="3:8" ht="11.25" customHeight="1">
      <c r="C43" s="15" t="s">
        <v>3</v>
      </c>
      <c r="D43" s="80"/>
      <c r="E43" s="71"/>
      <c r="F43" s="70"/>
      <c r="G43" s="35"/>
      <c r="H43" s="35"/>
    </row>
    <row r="44" spans="3:8" ht="37.5" customHeight="1">
      <c r="C44" s="15" t="s">
        <v>45</v>
      </c>
      <c r="D44" s="70">
        <v>1759</v>
      </c>
      <c r="E44" s="70">
        <v>712</v>
      </c>
      <c r="F44" s="70">
        <v>714</v>
      </c>
      <c r="G44" s="34">
        <f>E44/D44*100</f>
        <v>40.477544059124504</v>
      </c>
      <c r="H44" s="34">
        <f t="shared" si="1"/>
        <v>99.71988795518207</v>
      </c>
    </row>
    <row r="45" spans="3:8" ht="65.25" customHeight="1">
      <c r="C45" s="15" t="s">
        <v>69</v>
      </c>
      <c r="D45" s="79">
        <v>354</v>
      </c>
      <c r="E45" s="70">
        <v>117</v>
      </c>
      <c r="F45" s="70">
        <v>140</v>
      </c>
      <c r="G45" s="34">
        <f>E45/D45*100</f>
        <v>33.05084745762712</v>
      </c>
      <c r="H45" s="34">
        <f t="shared" si="1"/>
        <v>83.57142857142857</v>
      </c>
    </row>
    <row r="46" spans="3:8" ht="36" customHeight="1">
      <c r="C46" s="15" t="s">
        <v>46</v>
      </c>
      <c r="D46" s="79">
        <v>17418</v>
      </c>
      <c r="E46" s="70">
        <v>7073</v>
      </c>
      <c r="F46" s="70">
        <v>6740</v>
      </c>
      <c r="G46" s="34">
        <f>E46/D46*100</f>
        <v>40.60741761396257</v>
      </c>
      <c r="H46" s="34">
        <f t="shared" si="1"/>
        <v>104.9406528189911</v>
      </c>
    </row>
    <row r="47" spans="3:8" ht="12.75" customHeight="1">
      <c r="C47" s="25" t="s">
        <v>66</v>
      </c>
      <c r="D47" s="77"/>
      <c r="E47" s="76"/>
      <c r="F47" s="76"/>
      <c r="G47" s="34"/>
      <c r="H47" s="34"/>
    </row>
    <row r="48" spans="3:8" ht="25.5">
      <c r="C48" s="25" t="s">
        <v>58</v>
      </c>
      <c r="D48" s="82"/>
      <c r="E48" s="75"/>
      <c r="F48" s="75"/>
      <c r="G48" s="34"/>
      <c r="H48" s="34"/>
    </row>
    <row r="49" spans="3:8" ht="14.25" customHeight="1">
      <c r="C49" s="25" t="s">
        <v>25</v>
      </c>
      <c r="D49" s="75">
        <v>156</v>
      </c>
      <c r="E49" s="75">
        <v>0</v>
      </c>
      <c r="F49" s="75">
        <v>0</v>
      </c>
      <c r="G49" s="34">
        <v>0</v>
      </c>
      <c r="H49" s="34">
        <v>0</v>
      </c>
    </row>
    <row r="50" spans="3:8" ht="51">
      <c r="C50" s="15" t="s">
        <v>49</v>
      </c>
      <c r="D50" s="79">
        <v>4163</v>
      </c>
      <c r="E50" s="70">
        <v>1708</v>
      </c>
      <c r="F50" s="70">
        <v>1333</v>
      </c>
      <c r="G50" s="34">
        <f>E50/D50*100</f>
        <v>41.02810473216431</v>
      </c>
      <c r="H50" s="34">
        <f t="shared" si="1"/>
        <v>128.13203300825208</v>
      </c>
    </row>
    <row r="51" spans="3:8" ht="13.5" customHeight="1">
      <c r="C51" s="15" t="s">
        <v>52</v>
      </c>
      <c r="D51" s="79">
        <v>2296</v>
      </c>
      <c r="E51" s="70">
        <v>555</v>
      </c>
      <c r="F51" s="70">
        <v>554</v>
      </c>
      <c r="G51" s="34">
        <f>E51/D51*100</f>
        <v>24.17247386759582</v>
      </c>
      <c r="H51" s="34">
        <f t="shared" si="1"/>
        <v>100.18050541516246</v>
      </c>
    </row>
    <row r="52" spans="3:8" ht="12.75" customHeight="1">
      <c r="C52" s="13" t="s">
        <v>40</v>
      </c>
      <c r="D52" s="80">
        <v>480</v>
      </c>
      <c r="E52" s="71">
        <v>154</v>
      </c>
      <c r="F52" s="71">
        <v>129</v>
      </c>
      <c r="G52" s="35">
        <f>E52/D52*100</f>
        <v>32.083333333333336</v>
      </c>
      <c r="H52" s="35">
        <f t="shared" si="1"/>
        <v>119.3798449612403</v>
      </c>
    </row>
    <row r="53" spans="3:8" ht="25.5">
      <c r="C53" s="13" t="s">
        <v>26</v>
      </c>
      <c r="D53" s="80">
        <f>D55+D56+D57</f>
        <v>1708</v>
      </c>
      <c r="E53" s="71">
        <f>E55+E56+E57</f>
        <v>600</v>
      </c>
      <c r="F53" s="71">
        <f>F55+F56+F57</f>
        <v>397</v>
      </c>
      <c r="G53" s="35">
        <f>E53/D53*100</f>
        <v>35.1288056206089</v>
      </c>
      <c r="H53" s="35">
        <f t="shared" si="1"/>
        <v>151.13350125944584</v>
      </c>
    </row>
    <row r="54" spans="3:8" ht="11.25" customHeight="1">
      <c r="C54" s="15" t="s">
        <v>3</v>
      </c>
      <c r="D54" s="80"/>
      <c r="E54" s="71"/>
      <c r="F54" s="70"/>
      <c r="G54" s="35"/>
      <c r="H54" s="35"/>
    </row>
    <row r="55" spans="3:8" ht="48.75" customHeight="1">
      <c r="C55" s="15" t="s">
        <v>50</v>
      </c>
      <c r="D55" s="79">
        <v>1587</v>
      </c>
      <c r="E55" s="70">
        <v>547</v>
      </c>
      <c r="F55" s="70">
        <v>385</v>
      </c>
      <c r="G55" s="34">
        <f>E55/D55*100</f>
        <v>34.46754883427851</v>
      </c>
      <c r="H55" s="34">
        <f t="shared" si="1"/>
        <v>142.07792207792207</v>
      </c>
    </row>
    <row r="56" spans="3:8" ht="12" customHeight="1">
      <c r="C56" s="15" t="s">
        <v>57</v>
      </c>
      <c r="D56" s="79">
        <v>121</v>
      </c>
      <c r="E56" s="70">
        <v>53</v>
      </c>
      <c r="F56" s="70">
        <v>12</v>
      </c>
      <c r="G56" s="34">
        <f>E56/D56*100</f>
        <v>43.80165289256198</v>
      </c>
      <c r="H56" s="34">
        <v>0</v>
      </c>
    </row>
    <row r="57" spans="3:8" ht="38.25">
      <c r="C57" s="15" t="s">
        <v>47</v>
      </c>
      <c r="D57" s="79">
        <v>0</v>
      </c>
      <c r="E57" s="70">
        <v>0</v>
      </c>
      <c r="F57" s="70">
        <v>0</v>
      </c>
      <c r="G57" s="34">
        <v>0</v>
      </c>
      <c r="H57" s="34">
        <v>0</v>
      </c>
    </row>
    <row r="58" spans="3:8" ht="13.5" customHeight="1">
      <c r="C58" s="14" t="s">
        <v>27</v>
      </c>
      <c r="D58" s="78">
        <f>D60+D61+D62+D63+D64</f>
        <v>17647</v>
      </c>
      <c r="E58" s="69">
        <f>E60+E61+E62+E63+E64</f>
        <v>1851</v>
      </c>
      <c r="F58" s="69">
        <f>F60+F61+F62+F63+F64</f>
        <v>2405</v>
      </c>
      <c r="G58" s="35">
        <f>E58/D58*100</f>
        <v>10.489034963449878</v>
      </c>
      <c r="H58" s="35">
        <f t="shared" si="1"/>
        <v>76.96465696465697</v>
      </c>
    </row>
    <row r="59" spans="3:8" ht="11.25" customHeight="1">
      <c r="C59" s="25" t="s">
        <v>3</v>
      </c>
      <c r="D59" s="82"/>
      <c r="E59" s="75"/>
      <c r="F59" s="70"/>
      <c r="G59" s="35"/>
      <c r="H59" s="35"/>
    </row>
    <row r="60" spans="3:8" ht="11.25" customHeight="1">
      <c r="C60" s="25" t="s">
        <v>74</v>
      </c>
      <c r="D60" s="82">
        <v>26</v>
      </c>
      <c r="E60" s="75">
        <v>0</v>
      </c>
      <c r="F60" s="75">
        <v>0</v>
      </c>
      <c r="G60" s="34">
        <f aca="true" t="shared" si="3" ref="G60:G65">E60/D60*100</f>
        <v>0</v>
      </c>
      <c r="H60" s="35">
        <v>0</v>
      </c>
    </row>
    <row r="61" spans="3:8" ht="24.75" customHeight="1">
      <c r="C61" s="15" t="s">
        <v>73</v>
      </c>
      <c r="D61" s="70">
        <v>775</v>
      </c>
      <c r="E61" s="70">
        <v>71</v>
      </c>
      <c r="F61" s="70">
        <v>112</v>
      </c>
      <c r="G61" s="34">
        <f t="shared" si="3"/>
        <v>9.161290322580646</v>
      </c>
      <c r="H61" s="34">
        <f t="shared" si="1"/>
        <v>63.39285714285714</v>
      </c>
    </row>
    <row r="62" spans="3:8" ht="13.5" customHeight="1">
      <c r="C62" s="15" t="s">
        <v>28</v>
      </c>
      <c r="D62" s="79">
        <v>75</v>
      </c>
      <c r="E62" s="70">
        <v>0</v>
      </c>
      <c r="F62" s="70">
        <v>0</v>
      </c>
      <c r="G62" s="34">
        <f t="shared" si="3"/>
        <v>0</v>
      </c>
      <c r="H62" s="34">
        <v>0</v>
      </c>
    </row>
    <row r="63" spans="3:8" ht="11.25" customHeight="1">
      <c r="C63" s="15" t="s">
        <v>60</v>
      </c>
      <c r="D63" s="79">
        <v>363</v>
      </c>
      <c r="E63" s="70">
        <v>198</v>
      </c>
      <c r="F63" s="70">
        <v>747</v>
      </c>
      <c r="G63" s="34">
        <f t="shared" si="3"/>
        <v>54.54545454545454</v>
      </c>
      <c r="H63" s="34">
        <f t="shared" si="1"/>
        <v>26.506024096385545</v>
      </c>
    </row>
    <row r="64" spans="3:8" ht="12" customHeight="1">
      <c r="C64" s="15" t="s">
        <v>62</v>
      </c>
      <c r="D64" s="79">
        <v>16408</v>
      </c>
      <c r="E64" s="70">
        <v>1582</v>
      </c>
      <c r="F64" s="70">
        <v>1546</v>
      </c>
      <c r="G64" s="34">
        <f t="shared" si="3"/>
        <v>9.641638225255972</v>
      </c>
      <c r="H64" s="34">
        <f t="shared" si="1"/>
        <v>102.32858990944374</v>
      </c>
    </row>
    <row r="65" spans="3:8" ht="13.5" customHeight="1">
      <c r="C65" s="14" t="s">
        <v>13</v>
      </c>
      <c r="D65" s="78">
        <f>D67+D68+D69</f>
        <v>9115</v>
      </c>
      <c r="E65" s="69">
        <f>E67+E68+E69</f>
        <v>3651</v>
      </c>
      <c r="F65" s="69">
        <f>F67+F68+F69</f>
        <v>8135</v>
      </c>
      <c r="G65" s="35">
        <f t="shared" si="3"/>
        <v>40.05485463521667</v>
      </c>
      <c r="H65" s="35">
        <f t="shared" si="1"/>
        <v>44.88014751075599</v>
      </c>
    </row>
    <row r="66" spans="3:8" ht="12" customHeight="1">
      <c r="C66" s="25" t="s">
        <v>3</v>
      </c>
      <c r="D66" s="82"/>
      <c r="E66" s="75"/>
      <c r="F66" s="70"/>
      <c r="G66" s="35"/>
      <c r="H66" s="35"/>
    </row>
    <row r="67" spans="3:8" ht="12.75" customHeight="1">
      <c r="C67" s="25" t="s">
        <v>8</v>
      </c>
      <c r="D67" s="77">
        <v>73</v>
      </c>
      <c r="E67" s="76">
        <v>58</v>
      </c>
      <c r="F67" s="76">
        <v>48</v>
      </c>
      <c r="G67" s="34">
        <f>E67/D67*100</f>
        <v>79.45205479452055</v>
      </c>
      <c r="H67" s="34">
        <f t="shared" si="1"/>
        <v>120.83333333333333</v>
      </c>
    </row>
    <row r="68" spans="3:8" ht="13.5" customHeight="1">
      <c r="C68" s="15" t="s">
        <v>39</v>
      </c>
      <c r="D68" s="70">
        <v>4007</v>
      </c>
      <c r="E68" s="70">
        <v>2060</v>
      </c>
      <c r="F68" s="70">
        <v>2442</v>
      </c>
      <c r="G68" s="34">
        <f>E68/D68*100</f>
        <v>51.41003244322436</v>
      </c>
      <c r="H68" s="34">
        <f t="shared" si="1"/>
        <v>84.35708435708436</v>
      </c>
    </row>
    <row r="69" spans="3:8" ht="13.5" customHeight="1">
      <c r="C69" s="15" t="s">
        <v>55</v>
      </c>
      <c r="D69" s="79">
        <v>5035</v>
      </c>
      <c r="E69" s="70">
        <v>1533</v>
      </c>
      <c r="F69" s="70">
        <v>5645</v>
      </c>
      <c r="G69" s="34">
        <f>E69/D69*100</f>
        <v>30.44687189672294</v>
      </c>
      <c r="H69" s="34">
        <f t="shared" si="1"/>
        <v>27.156775907883084</v>
      </c>
    </row>
    <row r="70" spans="3:8" ht="13.5" customHeight="1">
      <c r="C70" s="13" t="s">
        <v>29</v>
      </c>
      <c r="D70" s="80">
        <v>45</v>
      </c>
      <c r="E70" s="71">
        <v>0</v>
      </c>
      <c r="F70" s="69">
        <v>0</v>
      </c>
      <c r="G70" s="35">
        <f>E70/D70*100</f>
        <v>0</v>
      </c>
      <c r="H70" s="34">
        <v>0</v>
      </c>
    </row>
    <row r="71" spans="3:8" ht="15" customHeight="1">
      <c r="C71" s="14" t="s">
        <v>9</v>
      </c>
      <c r="D71" s="78">
        <f>D73+D74+D75+D76+D78+D77</f>
        <v>87956</v>
      </c>
      <c r="E71" s="69">
        <f>E73+E74+E75+E76+E78+E77</f>
        <v>31233</v>
      </c>
      <c r="F71" s="69">
        <f>F73+F74+F75+F76+F78+F77</f>
        <v>28637</v>
      </c>
      <c r="G71" s="35">
        <f>E71/D71*100</f>
        <v>35.50980035472281</v>
      </c>
      <c r="H71" s="35">
        <f t="shared" si="1"/>
        <v>109.06519537661067</v>
      </c>
    </row>
    <row r="72" spans="3:8" ht="12" customHeight="1">
      <c r="C72" s="25" t="s">
        <v>3</v>
      </c>
      <c r="D72" s="82"/>
      <c r="E72" s="75"/>
      <c r="F72" s="70"/>
      <c r="G72" s="35"/>
      <c r="H72" s="34"/>
    </row>
    <row r="73" spans="3:8" ht="13.5" customHeight="1">
      <c r="C73" s="15" t="s">
        <v>36</v>
      </c>
      <c r="D73" s="79">
        <v>12033</v>
      </c>
      <c r="E73" s="70">
        <v>4603</v>
      </c>
      <c r="F73" s="70">
        <v>3786</v>
      </c>
      <c r="G73" s="34">
        <f>E73/D73*100</f>
        <v>38.25313720601679</v>
      </c>
      <c r="H73" s="34">
        <f t="shared" si="1"/>
        <v>121.57950343370312</v>
      </c>
    </row>
    <row r="74" spans="3:8" ht="12.75" customHeight="1">
      <c r="C74" s="15" t="s">
        <v>37</v>
      </c>
      <c r="D74" s="79">
        <v>59355</v>
      </c>
      <c r="E74" s="70">
        <v>20728</v>
      </c>
      <c r="F74" s="70">
        <v>20293</v>
      </c>
      <c r="G74" s="34">
        <f>E74/D74*100</f>
        <v>34.92207901608963</v>
      </c>
      <c r="H74" s="34">
        <f t="shared" si="1"/>
        <v>102.1435963139999</v>
      </c>
    </row>
    <row r="75" spans="3:8" ht="40.5" customHeight="1">
      <c r="C75" s="15" t="s">
        <v>67</v>
      </c>
      <c r="D75" s="79">
        <v>0</v>
      </c>
      <c r="E75" s="70">
        <v>0</v>
      </c>
      <c r="F75" s="70">
        <v>7</v>
      </c>
      <c r="G75" s="34">
        <v>0</v>
      </c>
      <c r="H75" s="34">
        <f>E75/F75*100</f>
        <v>0</v>
      </c>
    </row>
    <row r="76" spans="3:8" ht="13.5" customHeight="1">
      <c r="C76" s="42" t="s">
        <v>72</v>
      </c>
      <c r="D76" s="70">
        <v>264</v>
      </c>
      <c r="E76" s="70">
        <v>7</v>
      </c>
      <c r="F76" s="70">
        <v>21</v>
      </c>
      <c r="G76" s="34">
        <f>E76/D76*100</f>
        <v>2.6515151515151514</v>
      </c>
      <c r="H76" s="34">
        <f>E76/F76*100</f>
        <v>33.33333333333333</v>
      </c>
    </row>
    <row r="77" spans="3:8" ht="13.5" customHeight="1">
      <c r="C77" s="42" t="s">
        <v>88</v>
      </c>
      <c r="D77" s="79">
        <v>6366</v>
      </c>
      <c r="E77" s="70">
        <v>2511</v>
      </c>
      <c r="F77" s="70">
        <v>2072</v>
      </c>
      <c r="G77" s="34">
        <f>E77/D77*100</f>
        <v>39.443920829406224</v>
      </c>
      <c r="H77" s="34">
        <f>E77/F77*100</f>
        <v>121.18725868725868</v>
      </c>
    </row>
    <row r="78" spans="3:8" ht="13.5" customHeight="1">
      <c r="C78" s="15" t="s">
        <v>38</v>
      </c>
      <c r="D78" s="79">
        <v>9938</v>
      </c>
      <c r="E78" s="70">
        <v>3384</v>
      </c>
      <c r="F78" s="70">
        <v>2458</v>
      </c>
      <c r="G78" s="34">
        <f>E78/D78*100</f>
        <v>34.0511169249346</v>
      </c>
      <c r="H78" s="34">
        <f>E78/F78*100</f>
        <v>137.67290480065094</v>
      </c>
    </row>
    <row r="79" spans="3:8" ht="12.75" customHeight="1">
      <c r="C79" s="13" t="s">
        <v>70</v>
      </c>
      <c r="D79" s="80">
        <f>D81+D82</f>
        <v>11332</v>
      </c>
      <c r="E79" s="71">
        <f>E81+E82</f>
        <v>5194</v>
      </c>
      <c r="F79" s="71">
        <f>F81+F82</f>
        <v>3784</v>
      </c>
      <c r="G79" s="35">
        <f>E79/D79*100</f>
        <v>45.83480409459936</v>
      </c>
      <c r="H79" s="35">
        <f>E79/F79*100</f>
        <v>137.26215644820297</v>
      </c>
    </row>
    <row r="80" spans="3:8" ht="12.75" customHeight="1">
      <c r="C80" s="15" t="s">
        <v>3</v>
      </c>
      <c r="D80" s="79"/>
      <c r="E80" s="70"/>
      <c r="F80" s="70"/>
      <c r="G80" s="34"/>
      <c r="H80" s="34"/>
    </row>
    <row r="81" spans="3:8" ht="12" customHeight="1">
      <c r="C81" s="15" t="s">
        <v>61</v>
      </c>
      <c r="D81" s="79">
        <v>11332</v>
      </c>
      <c r="E81" s="70">
        <v>5194</v>
      </c>
      <c r="F81" s="70">
        <v>3784</v>
      </c>
      <c r="G81" s="34">
        <f>E81/D81*100</f>
        <v>45.83480409459936</v>
      </c>
      <c r="H81" s="34">
        <f>E81/F81*100</f>
        <v>137.26215644820297</v>
      </c>
    </row>
    <row r="82" spans="3:8" ht="25.5" customHeight="1">
      <c r="C82" s="15" t="s">
        <v>71</v>
      </c>
      <c r="D82" s="79">
        <v>0</v>
      </c>
      <c r="E82" s="70">
        <v>0</v>
      </c>
      <c r="F82" s="76">
        <v>0</v>
      </c>
      <c r="G82" s="34">
        <v>0</v>
      </c>
      <c r="H82" s="34">
        <v>0</v>
      </c>
    </row>
    <row r="83" spans="3:8" ht="12.75" customHeight="1">
      <c r="C83" s="14" t="s">
        <v>10</v>
      </c>
      <c r="D83" s="78">
        <f>D85+D86+D87+D88+D89</f>
        <v>21065</v>
      </c>
      <c r="E83" s="69">
        <f>E85+E86+E87+E88+E89</f>
        <v>5819</v>
      </c>
      <c r="F83" s="69">
        <f>F85+F86+F87+F88+F89</f>
        <v>9128</v>
      </c>
      <c r="G83" s="35">
        <f>E83/D83*100</f>
        <v>27.624020887728463</v>
      </c>
      <c r="H83" s="35">
        <f>E83/F83*100</f>
        <v>63.74890446976337</v>
      </c>
    </row>
    <row r="84" spans="3:8" ht="12.75" customHeight="1">
      <c r="C84" s="25" t="s">
        <v>3</v>
      </c>
      <c r="D84" s="82"/>
      <c r="E84" s="75"/>
      <c r="F84" s="70"/>
      <c r="G84" s="35"/>
      <c r="H84" s="35"/>
    </row>
    <row r="85" spans="3:8" ht="12.75" customHeight="1">
      <c r="C85" s="15" t="s">
        <v>30</v>
      </c>
      <c r="D85" s="79">
        <v>1670</v>
      </c>
      <c r="E85" s="70">
        <v>840</v>
      </c>
      <c r="F85" s="70">
        <v>456</v>
      </c>
      <c r="G85" s="34">
        <f>E85/D85*100</f>
        <v>50.29940119760479</v>
      </c>
      <c r="H85" s="34">
        <f>E85/F85*100</f>
        <v>184.21052631578948</v>
      </c>
    </row>
    <row r="86" spans="3:8" ht="12" customHeight="1">
      <c r="C86" s="15" t="s">
        <v>31</v>
      </c>
      <c r="D86" s="79">
        <v>0</v>
      </c>
      <c r="E86" s="70">
        <v>0</v>
      </c>
      <c r="F86" s="70">
        <v>0</v>
      </c>
      <c r="G86" s="34">
        <v>0</v>
      </c>
      <c r="H86" s="34">
        <v>0</v>
      </c>
    </row>
    <row r="87" spans="3:8" ht="13.5" customHeight="1">
      <c r="C87" s="15" t="s">
        <v>32</v>
      </c>
      <c r="D87" s="79">
        <v>1707</v>
      </c>
      <c r="E87" s="70">
        <v>378</v>
      </c>
      <c r="F87" s="70">
        <v>0</v>
      </c>
      <c r="G87" s="34">
        <f>E87/D87*100</f>
        <v>22.144112478031637</v>
      </c>
      <c r="H87" s="34">
        <v>0</v>
      </c>
    </row>
    <row r="88" spans="3:8" ht="12" customHeight="1">
      <c r="C88" s="15" t="s">
        <v>44</v>
      </c>
      <c r="D88" s="79">
        <v>16809</v>
      </c>
      <c r="E88" s="70">
        <v>4306</v>
      </c>
      <c r="F88" s="70">
        <v>8384</v>
      </c>
      <c r="G88" s="34">
        <f>E88/D88*100</f>
        <v>25.617228865488727</v>
      </c>
      <c r="H88" s="34">
        <f>E88/F88*100</f>
        <v>51.35973282442748</v>
      </c>
    </row>
    <row r="89" spans="3:8" ht="25.5">
      <c r="C89" s="15" t="s">
        <v>33</v>
      </c>
      <c r="D89" s="79">
        <v>879</v>
      </c>
      <c r="E89" s="70">
        <v>295</v>
      </c>
      <c r="F89" s="70">
        <v>288</v>
      </c>
      <c r="G89" s="34">
        <f>E89/D89*100</f>
        <v>33.56086461888509</v>
      </c>
      <c r="H89" s="34">
        <f>E89/F89*100</f>
        <v>102.43055555555556</v>
      </c>
    </row>
    <row r="90" spans="3:8" ht="12.75" customHeight="1">
      <c r="C90" s="13" t="s">
        <v>43</v>
      </c>
      <c r="D90" s="80">
        <v>75</v>
      </c>
      <c r="E90" s="71">
        <f>E92</f>
        <v>16</v>
      </c>
      <c r="F90" s="71">
        <f>F92+F91</f>
        <v>23</v>
      </c>
      <c r="G90" s="35">
        <f>E90/D90*100</f>
        <v>21.333333333333336</v>
      </c>
      <c r="H90" s="35">
        <f>E90/F90*100</f>
        <v>69.56521739130434</v>
      </c>
    </row>
    <row r="91" spans="3:8" ht="12.75" customHeight="1">
      <c r="C91" s="15" t="s">
        <v>83</v>
      </c>
      <c r="D91" s="79">
        <v>25</v>
      </c>
      <c r="E91" s="70"/>
      <c r="F91" s="71">
        <v>0</v>
      </c>
      <c r="G91" s="35"/>
      <c r="H91" s="35"/>
    </row>
    <row r="92" spans="3:8" ht="12.75" customHeight="1">
      <c r="C92" s="15" t="s">
        <v>59</v>
      </c>
      <c r="D92" s="79">
        <v>50</v>
      </c>
      <c r="E92" s="70">
        <v>16</v>
      </c>
      <c r="F92" s="70">
        <v>23</v>
      </c>
      <c r="G92" s="34">
        <f>E92/D92*100</f>
        <v>32</v>
      </c>
      <c r="H92" s="34">
        <f>E92/F92*100</f>
        <v>69.56521739130434</v>
      </c>
    </row>
    <row r="93" spans="3:8" ht="11.25" customHeight="1">
      <c r="C93" s="13" t="s">
        <v>64</v>
      </c>
      <c r="D93" s="80">
        <v>0</v>
      </c>
      <c r="E93" s="71">
        <v>0</v>
      </c>
      <c r="F93" s="71">
        <v>0</v>
      </c>
      <c r="G93" s="35">
        <v>0</v>
      </c>
      <c r="H93" s="35">
        <v>0</v>
      </c>
    </row>
    <row r="94" spans="3:8" ht="12.75" customHeight="1">
      <c r="C94" s="13" t="s">
        <v>65</v>
      </c>
      <c r="D94" s="80"/>
      <c r="E94" s="71"/>
      <c r="F94" s="69"/>
      <c r="G94" s="35"/>
      <c r="H94" s="35"/>
    </row>
    <row r="95" spans="3:8" ht="14.25" customHeight="1">
      <c r="C95" s="14" t="s">
        <v>11</v>
      </c>
      <c r="D95" s="78">
        <f>D42+D52+D53+D58+D65+D70+D71+D79+D83+D90</f>
        <v>175569</v>
      </c>
      <c r="E95" s="69">
        <f>E42+E52+E53+E58+E65+E70+E71+E79+E83+E90</f>
        <v>58683</v>
      </c>
      <c r="F95" s="69">
        <f>F42+F52+F53+F58+F65+F70+F71+F79+F83+F90</f>
        <v>62119</v>
      </c>
      <c r="G95" s="35">
        <f>E95/D95*100</f>
        <v>33.42446559472344</v>
      </c>
      <c r="H95" s="35">
        <f>E95/F95*100</f>
        <v>94.46868107986285</v>
      </c>
    </row>
    <row r="96" spans="3:8" ht="18.75" customHeight="1" hidden="1">
      <c r="C96" s="14"/>
      <c r="D96" s="78"/>
      <c r="E96" s="69"/>
      <c r="F96" s="76">
        <f>F38-F94</f>
        <v>-180</v>
      </c>
      <c r="G96" s="35" t="e">
        <f>E96/D96*100</f>
        <v>#DIV/0!</v>
      </c>
      <c r="H96" s="35">
        <f>E96/F96*100</f>
        <v>0</v>
      </c>
    </row>
    <row r="97" spans="3:8" ht="24.75" customHeight="1">
      <c r="C97" s="14" t="s">
        <v>34</v>
      </c>
      <c r="D97" s="77">
        <f>D39-D95</f>
        <v>-7584</v>
      </c>
      <c r="E97" s="77">
        <f>E39-E95</f>
        <v>471</v>
      </c>
      <c r="F97" s="77">
        <f>F39-F95</f>
        <v>-670</v>
      </c>
      <c r="G97" s="37"/>
      <c r="H97" s="34"/>
    </row>
    <row r="98" spans="3:8" ht="28.5" customHeight="1">
      <c r="C98" s="11"/>
      <c r="D98" s="36"/>
      <c r="E98" s="63"/>
      <c r="F98" s="63"/>
      <c r="G98" s="36"/>
      <c r="H98" s="38"/>
    </row>
    <row r="99" spans="3:8" ht="54" customHeight="1">
      <c r="C99" s="50" t="s">
        <v>90</v>
      </c>
      <c r="D99" s="39"/>
      <c r="E99" s="64"/>
      <c r="F99" s="64"/>
      <c r="G99" s="83" t="s">
        <v>87</v>
      </c>
      <c r="H99" s="83"/>
    </row>
    <row r="100" spans="3:8" ht="15">
      <c r="C100" s="9"/>
      <c r="D100" s="40"/>
      <c r="E100" s="65"/>
      <c r="F100" s="65"/>
      <c r="G100" s="40"/>
      <c r="H100" s="41"/>
    </row>
    <row r="101" spans="3:8" ht="15">
      <c r="C101" s="9" t="s">
        <v>89</v>
      </c>
      <c r="D101" s="40"/>
      <c r="E101" s="65"/>
      <c r="F101" s="65"/>
      <c r="G101" s="40"/>
      <c r="H101" s="41"/>
    </row>
    <row r="102" spans="3:8" ht="15">
      <c r="C102" s="9" t="s">
        <v>51</v>
      </c>
      <c r="D102" s="40"/>
      <c r="E102" s="65"/>
      <c r="F102" s="65"/>
      <c r="G102" s="40"/>
      <c r="H102" s="27"/>
    </row>
    <row r="103" spans="3:8" ht="15.75">
      <c r="C103" s="10"/>
      <c r="D103" s="27"/>
      <c r="E103" s="66"/>
      <c r="F103" s="66"/>
      <c r="G103" s="27"/>
      <c r="H103" s="27"/>
    </row>
    <row r="104" spans="4:8" ht="12.75">
      <c r="D104" s="28"/>
      <c r="E104" s="67"/>
      <c r="F104" s="67"/>
      <c r="G104" s="28"/>
      <c r="H104" s="27"/>
    </row>
    <row r="105" spans="4:8" ht="12.75">
      <c r="D105" s="28"/>
      <c r="E105" s="67"/>
      <c r="F105" s="67"/>
      <c r="G105" s="28"/>
      <c r="H105" s="27"/>
    </row>
    <row r="106" ht="12.75">
      <c r="H106" s="29"/>
    </row>
    <row r="107" ht="12.75">
      <c r="H107" s="27"/>
    </row>
    <row r="108" ht="12.75">
      <c r="H108" s="27"/>
    </row>
    <row r="109" ht="12.75">
      <c r="H109" s="27"/>
    </row>
    <row r="110" ht="12.75">
      <c r="H110" s="27"/>
    </row>
    <row r="111" ht="12.75">
      <c r="H111" s="27"/>
    </row>
    <row r="112" ht="12.75">
      <c r="H112" s="27"/>
    </row>
    <row r="113" ht="12.75">
      <c r="H113" s="27"/>
    </row>
    <row r="114" ht="12.75">
      <c r="H114" s="27"/>
    </row>
    <row r="115" ht="12.75">
      <c r="H115" s="27"/>
    </row>
    <row r="116" ht="12.75">
      <c r="H116" s="27"/>
    </row>
    <row r="117" ht="12.75">
      <c r="H117" s="28"/>
    </row>
    <row r="118" ht="12.75">
      <c r="H118" s="28"/>
    </row>
    <row r="119" ht="12.75">
      <c r="H119" s="28"/>
    </row>
    <row r="120" ht="12.75">
      <c r="H120" s="28"/>
    </row>
    <row r="121" ht="12.75">
      <c r="H121" s="28"/>
    </row>
    <row r="122" ht="12.75">
      <c r="H122" s="28"/>
    </row>
    <row r="123" ht="12.75">
      <c r="H123" s="28"/>
    </row>
    <row r="124" ht="12.75">
      <c r="H124" s="28"/>
    </row>
    <row r="125" ht="12.75">
      <c r="H125" s="28"/>
    </row>
    <row r="126" ht="12.75">
      <c r="H126" s="28"/>
    </row>
    <row r="127" ht="12.75">
      <c r="H127" s="28"/>
    </row>
    <row r="128" ht="12.75">
      <c r="H128" s="28"/>
    </row>
    <row r="129" ht="12.75">
      <c r="H129" s="28"/>
    </row>
    <row r="130" ht="12.75">
      <c r="H130" s="28"/>
    </row>
    <row r="131" ht="12.75">
      <c r="H131" s="28"/>
    </row>
    <row r="132" ht="12.75">
      <c r="H132" s="28"/>
    </row>
    <row r="133" ht="12.75">
      <c r="H133" s="28"/>
    </row>
    <row r="134" ht="12.75">
      <c r="H134" s="28"/>
    </row>
    <row r="135" ht="12.75">
      <c r="H135" s="28"/>
    </row>
    <row r="136" ht="12.75">
      <c r="H136" s="28"/>
    </row>
    <row r="137" ht="12.75">
      <c r="H137" s="28"/>
    </row>
    <row r="138" ht="12.75">
      <c r="H138" s="28"/>
    </row>
    <row r="139" ht="12.75">
      <c r="H139" s="28"/>
    </row>
    <row r="140" ht="12.75">
      <c r="H140" s="28"/>
    </row>
    <row r="141" ht="12.75">
      <c r="H141" s="28"/>
    </row>
    <row r="142" ht="12.75">
      <c r="H142" s="28"/>
    </row>
    <row r="143" ht="12.75">
      <c r="H143" s="28"/>
    </row>
    <row r="144" ht="12.75">
      <c r="H144" s="28"/>
    </row>
    <row r="145" ht="12.75">
      <c r="H145" s="28"/>
    </row>
    <row r="146" ht="12.75">
      <c r="H146" s="28"/>
    </row>
  </sheetData>
  <sheetProtection/>
  <mergeCells count="4">
    <mergeCell ref="G99:H99"/>
    <mergeCell ref="B2:H3"/>
    <mergeCell ref="B4:H4"/>
    <mergeCell ref="B1:H1"/>
  </mergeCells>
  <printOptions/>
  <pageMargins left="0.15748031496062992" right="0.15748031496062992" top="0.5905511811023623" bottom="0.5905511811023623" header="0.15748031496062992" footer="0.15748031496062992"/>
  <pageSetup fitToHeight="8" fitToWidth="1" horizontalDpi="1200" verticalDpi="12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6"/>
  <sheetViews>
    <sheetView zoomScale="85" zoomScaleNormal="85" zoomScaleSheetLayoutView="100" zoomScalePageLayoutView="0" workbookViewId="0" topLeftCell="B1">
      <selection activeCell="F92" sqref="F92"/>
    </sheetView>
  </sheetViews>
  <sheetFormatPr defaultColWidth="9.00390625" defaultRowHeight="12.75"/>
  <cols>
    <col min="1" max="1" width="1.75390625" style="0" hidden="1" customWidth="1"/>
    <col min="2" max="2" width="5.125" style="0" customWidth="1"/>
    <col min="3" max="3" width="36.25390625" style="0" customWidth="1"/>
    <col min="4" max="4" width="14.25390625" style="0" customWidth="1"/>
    <col min="5" max="5" width="12.00390625" style="68" customWidth="1"/>
    <col min="6" max="6" width="11.25390625" style="68" customWidth="1"/>
    <col min="7" max="7" width="10.75390625" style="0" customWidth="1"/>
    <col min="8" max="8" width="11.25390625" style="0" customWidth="1"/>
  </cols>
  <sheetData>
    <row r="1" spans="2:8" ht="15.75">
      <c r="B1" s="4"/>
      <c r="C1" s="85" t="s">
        <v>14</v>
      </c>
      <c r="D1" s="85"/>
      <c r="E1" s="85"/>
      <c r="F1" s="85"/>
      <c r="G1" s="85"/>
      <c r="H1" s="85"/>
    </row>
    <row r="2" spans="1:8" s="1" customFormat="1" ht="1.5" customHeight="1">
      <c r="A2" s="4"/>
      <c r="B2" s="5"/>
      <c r="C2" s="84" t="s">
        <v>95</v>
      </c>
      <c r="D2" s="84"/>
      <c r="E2" s="84"/>
      <c r="F2" s="84"/>
      <c r="G2" s="84"/>
      <c r="H2" s="84"/>
    </row>
    <row r="3" spans="1:8" s="1" customFormat="1" ht="24" customHeight="1">
      <c r="A3" s="4"/>
      <c r="B3" s="4"/>
      <c r="C3" s="84"/>
      <c r="D3" s="84"/>
      <c r="E3" s="84"/>
      <c r="F3" s="84"/>
      <c r="G3" s="84"/>
      <c r="H3" s="84"/>
    </row>
    <row r="4" spans="1:8" s="1" customFormat="1" ht="18" customHeight="1">
      <c r="A4" s="4"/>
      <c r="B4" s="4"/>
      <c r="C4" s="84" t="s">
        <v>92</v>
      </c>
      <c r="D4" s="86"/>
      <c r="E4" s="86"/>
      <c r="F4" s="86"/>
      <c r="G4" s="86"/>
      <c r="H4" s="86"/>
    </row>
    <row r="5" spans="1:8" s="1" customFormat="1" ht="14.25" customHeight="1" hidden="1">
      <c r="A5" s="4"/>
      <c r="B5" s="6"/>
      <c r="C5" s="5"/>
      <c r="D5" s="6"/>
      <c r="E5" s="52"/>
      <c r="F5" s="52"/>
      <c r="G5" s="6"/>
      <c r="H5" s="2"/>
    </row>
    <row r="6" spans="1:8" s="1" customFormat="1" ht="87.75" customHeight="1">
      <c r="A6" s="4"/>
      <c r="B6"/>
      <c r="C6" s="3"/>
      <c r="D6" s="7" t="s">
        <v>91</v>
      </c>
      <c r="E6" s="53" t="s">
        <v>93</v>
      </c>
      <c r="F6" s="53" t="s">
        <v>94</v>
      </c>
      <c r="G6" s="7" t="s">
        <v>48</v>
      </c>
      <c r="H6" s="7" t="s">
        <v>42</v>
      </c>
    </row>
    <row r="7" spans="1:8" s="2" customFormat="1" ht="15.75" customHeight="1">
      <c r="A7" s="6"/>
      <c r="B7"/>
      <c r="C7" s="8">
        <v>1</v>
      </c>
      <c r="D7" s="8">
        <v>2</v>
      </c>
      <c r="E7" s="54">
        <v>3</v>
      </c>
      <c r="F7" s="54">
        <v>4</v>
      </c>
      <c r="G7" s="8">
        <v>5</v>
      </c>
      <c r="H7" s="8">
        <v>6</v>
      </c>
    </row>
    <row r="8" spans="3:8" ht="17.25" customHeight="1">
      <c r="C8" s="18" t="s">
        <v>15</v>
      </c>
      <c r="D8" s="16"/>
      <c r="E8" s="55"/>
      <c r="F8" s="55"/>
      <c r="G8" s="21"/>
      <c r="H8" s="17"/>
    </row>
    <row r="9" spans="3:8" ht="18" customHeight="1">
      <c r="C9" s="45" t="s">
        <v>35</v>
      </c>
      <c r="D9" s="31">
        <f>D10</f>
        <v>27788</v>
      </c>
      <c r="E9" s="56">
        <f>E10</f>
        <v>6251.8</v>
      </c>
      <c r="F9" s="56">
        <f>F10</f>
        <v>0</v>
      </c>
      <c r="G9" s="35">
        <f aca="true" t="shared" si="0" ref="G9:G15">E9/D9*100</f>
        <v>22.498200662156325</v>
      </c>
      <c r="H9" s="35" t="e">
        <f aca="true" t="shared" si="1" ref="H9:H15">E9/F9*100</f>
        <v>#DIV/0!</v>
      </c>
    </row>
    <row r="10" spans="3:8" ht="13.5" customHeight="1">
      <c r="C10" s="44" t="s">
        <v>0</v>
      </c>
      <c r="D10" s="32">
        <v>27788</v>
      </c>
      <c r="E10" s="57">
        <v>6251.8</v>
      </c>
      <c r="F10" s="57"/>
      <c r="G10" s="34">
        <f t="shared" si="0"/>
        <v>22.498200662156325</v>
      </c>
      <c r="H10" s="34" t="e">
        <f t="shared" si="1"/>
        <v>#DIV/0!</v>
      </c>
    </row>
    <row r="11" spans="3:8" ht="50.25" customHeight="1">
      <c r="C11" s="48" t="s">
        <v>76</v>
      </c>
      <c r="D11" s="33">
        <f>D12</f>
        <v>5531</v>
      </c>
      <c r="E11" s="59">
        <f>E12</f>
        <v>1274</v>
      </c>
      <c r="F11" s="56">
        <f>F12</f>
        <v>0</v>
      </c>
      <c r="G11" s="35">
        <f t="shared" si="0"/>
        <v>23.0338094377147</v>
      </c>
      <c r="H11" s="35" t="e">
        <f t="shared" si="1"/>
        <v>#DIV/0!</v>
      </c>
    </row>
    <row r="12" spans="3:8" ht="23.25" customHeight="1">
      <c r="C12" s="24" t="s">
        <v>77</v>
      </c>
      <c r="D12" s="32">
        <v>5531</v>
      </c>
      <c r="E12" s="57">
        <v>1274</v>
      </c>
      <c r="F12" s="57"/>
      <c r="G12" s="34">
        <f t="shared" si="0"/>
        <v>23.0338094377147</v>
      </c>
      <c r="H12" s="34" t="e">
        <f t="shared" si="1"/>
        <v>#DIV/0!</v>
      </c>
    </row>
    <row r="13" spans="3:8" ht="13.5" customHeight="1">
      <c r="C13" s="46" t="s">
        <v>16</v>
      </c>
      <c r="D13" s="47">
        <f>D14+D15</f>
        <v>3057</v>
      </c>
      <c r="E13" s="58">
        <f>E14+E15</f>
        <v>509.40000000000003</v>
      </c>
      <c r="F13" s="58">
        <f>F14+F15</f>
        <v>0</v>
      </c>
      <c r="G13" s="35">
        <f t="shared" si="0"/>
        <v>16.663395485770362</v>
      </c>
      <c r="H13" s="35" t="e">
        <f t="shared" si="1"/>
        <v>#DIV/0!</v>
      </c>
    </row>
    <row r="14" spans="3:8" ht="24.75" customHeight="1">
      <c r="C14" s="24" t="s">
        <v>12</v>
      </c>
      <c r="D14" s="32">
        <v>1904</v>
      </c>
      <c r="E14" s="57">
        <v>463.3</v>
      </c>
      <c r="F14" s="57"/>
      <c r="G14" s="34">
        <f t="shared" si="0"/>
        <v>24.33298319327731</v>
      </c>
      <c r="H14" s="34" t="e">
        <f t="shared" si="1"/>
        <v>#DIV/0!</v>
      </c>
    </row>
    <row r="15" spans="3:8" ht="14.25" customHeight="1">
      <c r="C15" s="15" t="s">
        <v>41</v>
      </c>
      <c r="D15" s="32">
        <v>1153</v>
      </c>
      <c r="E15" s="57">
        <v>46.1</v>
      </c>
      <c r="F15" s="57"/>
      <c r="G15" s="34">
        <f t="shared" si="0"/>
        <v>3.9982653946227233</v>
      </c>
      <c r="H15" s="34" t="e">
        <f t="shared" si="1"/>
        <v>#DIV/0!</v>
      </c>
    </row>
    <row r="16" spans="3:9" ht="13.5" customHeight="1">
      <c r="C16" s="12" t="s">
        <v>78</v>
      </c>
      <c r="D16" s="47">
        <f>D17+D18</f>
        <v>9642</v>
      </c>
      <c r="E16" s="58">
        <f>E17+E18</f>
        <v>1400</v>
      </c>
      <c r="F16" s="58">
        <f>F17+F18</f>
        <v>0</v>
      </c>
      <c r="G16" s="47">
        <f>G17+G18</f>
        <v>17.05302396878484</v>
      </c>
      <c r="H16" s="47" t="e">
        <f>H17+H18</f>
        <v>#DIV/0!</v>
      </c>
      <c r="I16" s="49"/>
    </row>
    <row r="17" spans="3:30" ht="13.5" customHeight="1">
      <c r="C17" s="22" t="s">
        <v>1</v>
      </c>
      <c r="D17" s="32">
        <v>672</v>
      </c>
      <c r="E17" s="57">
        <v>10.5</v>
      </c>
      <c r="F17" s="57"/>
      <c r="G17" s="34">
        <f>E17/D17*100</f>
        <v>1.5625</v>
      </c>
      <c r="H17" s="34" t="e">
        <f>E17/F17*100</f>
        <v>#DIV/0!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0"/>
      <c r="X17" s="20"/>
      <c r="Y17" s="20"/>
      <c r="Z17" s="20"/>
      <c r="AA17" s="20"/>
      <c r="AB17" s="20"/>
      <c r="AC17" s="20"/>
      <c r="AD17" s="20"/>
    </row>
    <row r="18" spans="3:8" ht="12.75" customHeight="1">
      <c r="C18" s="15" t="s">
        <v>2</v>
      </c>
      <c r="D18" s="32">
        <v>8970</v>
      </c>
      <c r="E18" s="57">
        <v>1389.5</v>
      </c>
      <c r="F18" s="57"/>
      <c r="G18" s="34">
        <f>E18/D18*100</f>
        <v>15.490523968784839</v>
      </c>
      <c r="H18" s="34" t="e">
        <f>E18/F18*100</f>
        <v>#DIV/0!</v>
      </c>
    </row>
    <row r="19" spans="3:9" ht="19.5" customHeight="1">
      <c r="C19" s="13" t="s">
        <v>17</v>
      </c>
      <c r="D19" s="33">
        <v>272</v>
      </c>
      <c r="E19" s="59">
        <v>50.9</v>
      </c>
      <c r="F19" s="59"/>
      <c r="G19" s="35">
        <f>E19/D19*100</f>
        <v>18.71323529411765</v>
      </c>
      <c r="H19" s="35" t="e">
        <f>E19/F19*100</f>
        <v>#DIV/0!</v>
      </c>
      <c r="I19" s="51"/>
    </row>
    <row r="20" spans="3:8" ht="60.75" customHeight="1">
      <c r="C20" s="13" t="s">
        <v>18</v>
      </c>
      <c r="D20" s="35">
        <f>D22+D23+D24</f>
        <v>1774</v>
      </c>
      <c r="E20" s="60">
        <v>236.6</v>
      </c>
      <c r="F20" s="60">
        <f>F22+F23+F24</f>
        <v>0</v>
      </c>
      <c r="G20" s="35">
        <f>E20/D20*100</f>
        <v>13.337091319052988</v>
      </c>
      <c r="H20" s="35" t="e">
        <f>E20/F20*100</f>
        <v>#DIV/0!</v>
      </c>
    </row>
    <row r="21" spans="3:9" ht="13.5" customHeight="1">
      <c r="C21" s="15" t="s">
        <v>3</v>
      </c>
      <c r="D21" s="34"/>
      <c r="E21" s="60"/>
      <c r="F21" s="60"/>
      <c r="G21" s="35"/>
      <c r="H21" s="35"/>
      <c r="I21" s="43"/>
    </row>
    <row r="22" spans="3:10" ht="80.25" customHeight="1">
      <c r="C22" s="42" t="s">
        <v>75</v>
      </c>
      <c r="D22" s="32">
        <v>2</v>
      </c>
      <c r="E22" s="57">
        <v>0</v>
      </c>
      <c r="F22" s="61">
        <v>0</v>
      </c>
      <c r="G22" s="34">
        <f aca="true" t="shared" si="2" ref="G22:G29">E22/D22*100</f>
        <v>0</v>
      </c>
      <c r="H22" s="34">
        <v>0</v>
      </c>
      <c r="I22" s="43"/>
      <c r="J22" s="19"/>
    </row>
    <row r="23" spans="3:10" ht="39" customHeight="1">
      <c r="C23" s="15" t="s">
        <v>86</v>
      </c>
      <c r="D23" s="32">
        <v>1765</v>
      </c>
      <c r="E23" s="57">
        <v>236.6</v>
      </c>
      <c r="F23" s="61"/>
      <c r="G23" s="34">
        <f t="shared" si="2"/>
        <v>13.405099150141641</v>
      </c>
      <c r="H23" s="34" t="e">
        <f>E23/F23*100</f>
        <v>#DIV/0!</v>
      </c>
      <c r="I23" s="43"/>
      <c r="J23" s="19"/>
    </row>
    <row r="24" spans="3:9" ht="24.75" customHeight="1">
      <c r="C24" s="15" t="s">
        <v>82</v>
      </c>
      <c r="D24" s="32">
        <v>7</v>
      </c>
      <c r="E24" s="57">
        <v>0</v>
      </c>
      <c r="F24" s="57"/>
      <c r="G24" s="34">
        <f t="shared" si="2"/>
        <v>0</v>
      </c>
      <c r="H24" s="34" t="e">
        <f>F24/E24*100</f>
        <v>#DIV/0!</v>
      </c>
      <c r="I24" s="43"/>
    </row>
    <row r="25" spans="3:11" ht="26.25" customHeight="1">
      <c r="C25" s="13" t="s">
        <v>19</v>
      </c>
      <c r="D25" s="33">
        <f>D26</f>
        <v>108</v>
      </c>
      <c r="E25" s="59">
        <f>E26</f>
        <v>18.9</v>
      </c>
      <c r="F25" s="59">
        <f>F26</f>
        <v>0</v>
      </c>
      <c r="G25" s="35">
        <f t="shared" si="2"/>
        <v>17.5</v>
      </c>
      <c r="H25" s="35" t="e">
        <f aca="true" t="shared" si="3" ref="H25:H31">E25/F25*100</f>
        <v>#DIV/0!</v>
      </c>
      <c r="K25" s="30"/>
    </row>
    <row r="26" spans="3:9" ht="25.5" customHeight="1">
      <c r="C26" s="15" t="s">
        <v>20</v>
      </c>
      <c r="D26" s="32">
        <v>108</v>
      </c>
      <c r="E26" s="57">
        <v>18.9</v>
      </c>
      <c r="F26" s="57"/>
      <c r="G26" s="34">
        <f t="shared" si="2"/>
        <v>17.5</v>
      </c>
      <c r="H26" s="34" t="e">
        <f t="shared" si="3"/>
        <v>#DIV/0!</v>
      </c>
      <c r="I26" s="43"/>
    </row>
    <row r="27" spans="3:8" ht="39" customHeight="1">
      <c r="C27" s="13" t="s">
        <v>79</v>
      </c>
      <c r="D27" s="33">
        <v>366</v>
      </c>
      <c r="E27" s="59">
        <v>106.5</v>
      </c>
      <c r="F27" s="59"/>
      <c r="G27" s="35">
        <f t="shared" si="2"/>
        <v>29.098360655737704</v>
      </c>
      <c r="H27" s="35" t="e">
        <f t="shared" si="3"/>
        <v>#DIV/0!</v>
      </c>
    </row>
    <row r="28" spans="3:8" ht="39" customHeight="1">
      <c r="C28" s="13" t="s">
        <v>21</v>
      </c>
      <c r="D28" s="33">
        <f>D29+D30</f>
        <v>125</v>
      </c>
      <c r="E28" s="59">
        <f>E29+E30</f>
        <v>-10.8</v>
      </c>
      <c r="F28" s="59">
        <f>F29+F30+I29</f>
        <v>0</v>
      </c>
      <c r="G28" s="35">
        <f t="shared" si="2"/>
        <v>-8.64</v>
      </c>
      <c r="H28" s="35" t="e">
        <f t="shared" si="3"/>
        <v>#DIV/0!</v>
      </c>
    </row>
    <row r="29" spans="3:8" ht="39" customHeight="1">
      <c r="C29" s="15" t="s">
        <v>85</v>
      </c>
      <c r="D29" s="32">
        <v>125</v>
      </c>
      <c r="E29" s="57">
        <v>-10.8</v>
      </c>
      <c r="F29" s="57"/>
      <c r="G29" s="35">
        <f t="shared" si="2"/>
        <v>-8.64</v>
      </c>
      <c r="H29" s="35" t="e">
        <f t="shared" si="3"/>
        <v>#DIV/0!</v>
      </c>
    </row>
    <row r="30" spans="3:8" ht="39" customHeight="1">
      <c r="C30" s="15" t="s">
        <v>80</v>
      </c>
      <c r="D30" s="32">
        <v>0</v>
      </c>
      <c r="E30" s="57">
        <v>0</v>
      </c>
      <c r="F30" s="57"/>
      <c r="G30" s="35">
        <v>0</v>
      </c>
      <c r="H30" s="35" t="e">
        <f t="shared" si="3"/>
        <v>#DIV/0!</v>
      </c>
    </row>
    <row r="31" spans="3:8" ht="26.25" customHeight="1">
      <c r="C31" s="13" t="s">
        <v>81</v>
      </c>
      <c r="D31" s="33">
        <v>595</v>
      </c>
      <c r="E31" s="59">
        <v>145.2</v>
      </c>
      <c r="F31" s="59"/>
      <c r="G31" s="35">
        <f>E31/D31*100</f>
        <v>24.403361344537814</v>
      </c>
      <c r="H31" s="35" t="e">
        <f t="shared" si="3"/>
        <v>#DIV/0!</v>
      </c>
    </row>
    <row r="32" spans="3:8" ht="12.75" customHeight="1">
      <c r="C32" s="13" t="s">
        <v>22</v>
      </c>
      <c r="D32" s="33">
        <v>0</v>
      </c>
      <c r="E32" s="59">
        <v>0</v>
      </c>
      <c r="F32" s="56">
        <v>0</v>
      </c>
      <c r="G32" s="35">
        <v>0</v>
      </c>
      <c r="H32" s="35">
        <v>0</v>
      </c>
    </row>
    <row r="33" spans="3:10" ht="17.25" customHeight="1">
      <c r="C33" s="23" t="s">
        <v>4</v>
      </c>
      <c r="D33" s="31">
        <f>D9+D11+D13+D16+D19+D20+D25+D27+D31+D32+D28</f>
        <v>49258</v>
      </c>
      <c r="E33" s="56">
        <f>E9+E11+E13+E16+E19+E20+E25+E27+E31+E32+E28</f>
        <v>9982.500000000002</v>
      </c>
      <c r="F33" s="56">
        <f>F9+F11+F13+F16+F19+F20+F25+F27+F31+F32+F28</f>
        <v>0</v>
      </c>
      <c r="G33" s="35">
        <f>E33/D33*100</f>
        <v>20.26574363555159</v>
      </c>
      <c r="H33" s="35" t="e">
        <f>E33/F33*100</f>
        <v>#DIV/0!</v>
      </c>
      <c r="J33" t="s">
        <v>54</v>
      </c>
    </row>
    <row r="34" spans="3:9" ht="12" customHeight="1">
      <c r="C34" s="15" t="s">
        <v>68</v>
      </c>
      <c r="D34" s="32">
        <v>30041</v>
      </c>
      <c r="E34" s="57">
        <v>7160.3</v>
      </c>
      <c r="F34" s="57"/>
      <c r="G34" s="34">
        <f>E34/D34*100</f>
        <v>23.835092040877466</v>
      </c>
      <c r="H34" s="34" t="e">
        <f>E34/F34*100</f>
        <v>#DIV/0!</v>
      </c>
      <c r="I34" s="43"/>
    </row>
    <row r="35" spans="3:9" ht="17.25" customHeight="1">
      <c r="C35" s="15" t="s">
        <v>5</v>
      </c>
      <c r="D35" s="32">
        <v>67825.6</v>
      </c>
      <c r="E35" s="57">
        <v>13737.7</v>
      </c>
      <c r="F35" s="57"/>
      <c r="G35" s="34">
        <f>E35/D35*100</f>
        <v>20.254446698591682</v>
      </c>
      <c r="H35" s="34" t="e">
        <f>E35/F35*100</f>
        <v>#DIV/0!</v>
      </c>
      <c r="I35" s="43"/>
    </row>
    <row r="36" spans="3:9" ht="13.5" customHeight="1">
      <c r="C36" s="15" t="s">
        <v>6</v>
      </c>
      <c r="D36" s="32">
        <v>8588.9</v>
      </c>
      <c r="E36" s="57">
        <v>0</v>
      </c>
      <c r="F36" s="57"/>
      <c r="G36" s="34">
        <f>E36/D36*100</f>
        <v>0</v>
      </c>
      <c r="H36" s="34" t="e">
        <f>E36/F36*100</f>
        <v>#DIV/0!</v>
      </c>
      <c r="I36" s="43"/>
    </row>
    <row r="37" spans="3:9" ht="14.25" customHeight="1">
      <c r="C37" s="15" t="s">
        <v>53</v>
      </c>
      <c r="D37" s="32">
        <v>0</v>
      </c>
      <c r="E37" s="57">
        <v>0</v>
      </c>
      <c r="F37" s="57"/>
      <c r="G37" s="34" t="e">
        <f>E37/D37*100</f>
        <v>#DIV/0!</v>
      </c>
      <c r="H37" s="34" t="e">
        <f>E37/F37*100</f>
        <v>#DIV/0!</v>
      </c>
      <c r="I37" s="43"/>
    </row>
    <row r="38" spans="3:10" ht="36.75" customHeight="1">
      <c r="C38" s="15" t="s">
        <v>63</v>
      </c>
      <c r="D38" s="32">
        <v>0</v>
      </c>
      <c r="E38" s="57">
        <v>0</v>
      </c>
      <c r="F38" s="62"/>
      <c r="G38" s="34">
        <v>0</v>
      </c>
      <c r="H38" s="34">
        <v>0</v>
      </c>
      <c r="I38" s="43"/>
      <c r="J38" t="s">
        <v>84</v>
      </c>
    </row>
    <row r="39" spans="3:8" ht="15" customHeight="1">
      <c r="C39" s="14" t="s">
        <v>7</v>
      </c>
      <c r="D39" s="31">
        <f>D33+D34+D35+D36+D37+D38</f>
        <v>155713.5</v>
      </c>
      <c r="E39" s="56">
        <f>E33+E34+E35+E36+E37+E38</f>
        <v>30880.500000000004</v>
      </c>
      <c r="F39" s="56">
        <f>F33+F34+F35+F36+F37+F38</f>
        <v>0</v>
      </c>
      <c r="G39" s="35">
        <f>E39/D39*100</f>
        <v>19.831613829244095</v>
      </c>
      <c r="H39" s="35" t="e">
        <f>E39/F39*100</f>
        <v>#DIV/0!</v>
      </c>
    </row>
    <row r="40" spans="3:8" ht="27" customHeight="1" hidden="1">
      <c r="C40" s="14"/>
      <c r="D40" s="31"/>
      <c r="E40" s="56"/>
      <c r="F40" s="61"/>
      <c r="G40" s="35" t="e">
        <f>E40/D40*100</f>
        <v>#DIV/0!</v>
      </c>
      <c r="H40" s="35" t="e">
        <f>E40/F40*100</f>
        <v>#DIV/0!</v>
      </c>
    </row>
    <row r="41" spans="3:8" ht="15.75">
      <c r="C41" s="26" t="s">
        <v>23</v>
      </c>
      <c r="D41" s="34"/>
      <c r="E41" s="61"/>
      <c r="F41" s="59"/>
      <c r="G41" s="35"/>
      <c r="H41" s="35"/>
    </row>
    <row r="42" spans="3:8" ht="15.75">
      <c r="C42" s="13" t="s">
        <v>24</v>
      </c>
      <c r="D42" s="33">
        <f>D44+D45+D46+D47+D48+D49+D50+D51</f>
        <v>24469.1</v>
      </c>
      <c r="E42" s="59">
        <f>E44+E45+E46+E47+E48+E49+E50+E51</f>
        <v>5558.400000000001</v>
      </c>
      <c r="F42" s="59">
        <f>F44+F45+F46+F47+F48+F49+F50+F51</f>
        <v>0</v>
      </c>
      <c r="G42" s="35">
        <f>E42/D42*100</f>
        <v>22.715996910389023</v>
      </c>
      <c r="H42" s="35" t="e">
        <f>E42/F42*100</f>
        <v>#DIV/0!</v>
      </c>
    </row>
    <row r="43" spans="3:8" ht="11.25" customHeight="1">
      <c r="C43" s="15" t="s">
        <v>3</v>
      </c>
      <c r="D43" s="33"/>
      <c r="E43" s="59"/>
      <c r="F43" s="57"/>
      <c r="G43" s="35"/>
      <c r="H43" s="35"/>
    </row>
    <row r="44" spans="3:8" ht="37.5" customHeight="1">
      <c r="C44" s="15" t="s">
        <v>45</v>
      </c>
      <c r="D44" s="57">
        <v>1812.5</v>
      </c>
      <c r="E44" s="57">
        <v>372.8</v>
      </c>
      <c r="F44" s="57"/>
      <c r="G44" s="34">
        <f>E44/D44*100</f>
        <v>20.568275862068965</v>
      </c>
      <c r="H44" s="34" t="e">
        <f>E44/F44*100</f>
        <v>#DIV/0!</v>
      </c>
    </row>
    <row r="45" spans="3:8" ht="65.25" customHeight="1">
      <c r="C45" s="15" t="s">
        <v>69</v>
      </c>
      <c r="D45" s="32">
        <v>350.8</v>
      </c>
      <c r="E45" s="57">
        <v>58.8</v>
      </c>
      <c r="F45" s="57"/>
      <c r="G45" s="34">
        <f>E45/D45*100</f>
        <v>16.761687571265675</v>
      </c>
      <c r="H45" s="34" t="e">
        <f>E45/F45*100</f>
        <v>#DIV/0!</v>
      </c>
    </row>
    <row r="46" spans="3:8" ht="36" customHeight="1">
      <c r="C46" s="15" t="s">
        <v>46</v>
      </c>
      <c r="D46" s="32">
        <v>16919</v>
      </c>
      <c r="E46" s="57">
        <v>3888.1</v>
      </c>
      <c r="F46" s="57"/>
      <c r="G46" s="34">
        <f>E46/D46*100</f>
        <v>22.980672616584904</v>
      </c>
      <c r="H46" s="34" t="e">
        <f>E46/F46*100</f>
        <v>#DIV/0!</v>
      </c>
    </row>
    <row r="47" spans="3:8" ht="12.75" customHeight="1">
      <c r="C47" s="25" t="s">
        <v>66</v>
      </c>
      <c r="D47" s="37"/>
      <c r="E47" s="62"/>
      <c r="F47" s="62"/>
      <c r="G47" s="34"/>
      <c r="H47" s="34"/>
    </row>
    <row r="48" spans="3:8" ht="25.5">
      <c r="C48" s="25" t="s">
        <v>58</v>
      </c>
      <c r="D48" s="34"/>
      <c r="E48" s="61"/>
      <c r="F48" s="61"/>
      <c r="G48" s="34"/>
      <c r="H48" s="34"/>
    </row>
    <row r="49" spans="3:8" ht="14.25" customHeight="1">
      <c r="C49" s="25" t="s">
        <v>25</v>
      </c>
      <c r="D49" s="61">
        <v>193</v>
      </c>
      <c r="E49" s="61">
        <v>0</v>
      </c>
      <c r="F49" s="61">
        <v>0</v>
      </c>
      <c r="G49" s="34">
        <v>0</v>
      </c>
      <c r="H49" s="34">
        <v>0</v>
      </c>
    </row>
    <row r="50" spans="3:8" ht="51">
      <c r="C50" s="15" t="s">
        <v>49</v>
      </c>
      <c r="D50" s="32">
        <v>3753.1</v>
      </c>
      <c r="E50" s="57">
        <v>959.6</v>
      </c>
      <c r="F50" s="57"/>
      <c r="G50" s="34">
        <f>E50/D50*100</f>
        <v>25.568196957182067</v>
      </c>
      <c r="H50" s="34" t="e">
        <f>E50/F50*100</f>
        <v>#DIV/0!</v>
      </c>
    </row>
    <row r="51" spans="3:8" ht="13.5" customHeight="1">
      <c r="C51" s="15" t="s">
        <v>52</v>
      </c>
      <c r="D51" s="32">
        <v>1440.7</v>
      </c>
      <c r="E51" s="57">
        <v>279.1</v>
      </c>
      <c r="F51" s="57"/>
      <c r="G51" s="34">
        <f>E51/D51*100</f>
        <v>19.37252724370098</v>
      </c>
      <c r="H51" s="34" t="e">
        <f>E51/F51*100</f>
        <v>#DIV/0!</v>
      </c>
    </row>
    <row r="52" spans="3:8" ht="12.75" customHeight="1">
      <c r="C52" s="13" t="s">
        <v>40</v>
      </c>
      <c r="D52" s="33">
        <v>480</v>
      </c>
      <c r="E52" s="59">
        <v>76.9</v>
      </c>
      <c r="F52" s="59"/>
      <c r="G52" s="35">
        <f>E52/D52*100</f>
        <v>16.020833333333336</v>
      </c>
      <c r="H52" s="35" t="e">
        <f>E52/F52*100</f>
        <v>#DIV/0!</v>
      </c>
    </row>
    <row r="53" spans="3:8" ht="25.5">
      <c r="C53" s="13" t="s">
        <v>26</v>
      </c>
      <c r="D53" s="33">
        <f>D55+D56+D57</f>
        <v>1294</v>
      </c>
      <c r="E53" s="59">
        <f>E55+E56+E57</f>
        <v>282.7</v>
      </c>
      <c r="F53" s="59">
        <f>F55+F56+F57</f>
        <v>0</v>
      </c>
      <c r="G53" s="35">
        <f>E53/D53*100</f>
        <v>21.846986089644513</v>
      </c>
      <c r="H53" s="35" t="e">
        <f>E53/F53*100</f>
        <v>#DIV/0!</v>
      </c>
    </row>
    <row r="54" spans="3:8" ht="11.25" customHeight="1">
      <c r="C54" s="15" t="s">
        <v>3</v>
      </c>
      <c r="D54" s="33"/>
      <c r="E54" s="59"/>
      <c r="F54" s="57"/>
      <c r="G54" s="35"/>
      <c r="H54" s="35"/>
    </row>
    <row r="55" spans="3:8" ht="48.75" customHeight="1">
      <c r="C55" s="15" t="s">
        <v>50</v>
      </c>
      <c r="D55" s="32">
        <v>1197.3</v>
      </c>
      <c r="E55" s="57">
        <v>279</v>
      </c>
      <c r="F55" s="57"/>
      <c r="G55" s="34">
        <f>E55/D55*100</f>
        <v>23.30243046855425</v>
      </c>
      <c r="H55" s="34" t="e">
        <f>E55/F55*100</f>
        <v>#DIV/0!</v>
      </c>
    </row>
    <row r="56" spans="3:8" ht="12" customHeight="1">
      <c r="C56" s="15" t="s">
        <v>57</v>
      </c>
      <c r="D56" s="32">
        <v>96.7</v>
      </c>
      <c r="E56" s="57">
        <v>3.7</v>
      </c>
      <c r="F56" s="57">
        <v>0</v>
      </c>
      <c r="G56" s="34">
        <f>E56/D56*100</f>
        <v>3.8262668045501553</v>
      </c>
      <c r="H56" s="34" t="e">
        <f>E56/F56*100</f>
        <v>#DIV/0!</v>
      </c>
    </row>
    <row r="57" spans="3:8" ht="38.25">
      <c r="C57" s="15" t="s">
        <v>47</v>
      </c>
      <c r="D57" s="32">
        <v>0</v>
      </c>
      <c r="E57" s="57">
        <v>0</v>
      </c>
      <c r="F57" s="57">
        <v>0</v>
      </c>
      <c r="G57" s="34">
        <v>0</v>
      </c>
      <c r="H57" s="34">
        <v>0</v>
      </c>
    </row>
    <row r="58" spans="3:8" ht="13.5" customHeight="1">
      <c r="C58" s="14" t="s">
        <v>27</v>
      </c>
      <c r="D58" s="31">
        <f>D60+D61+D62+D63+D64</f>
        <v>16724.1</v>
      </c>
      <c r="E58" s="56">
        <f>E60+E61+E62+E63+E64</f>
        <v>1322.8</v>
      </c>
      <c r="F58" s="56">
        <f>F60+F61+F62+F63+F64</f>
        <v>0</v>
      </c>
      <c r="G58" s="35">
        <f>E58/D58*100</f>
        <v>7.909543712367182</v>
      </c>
      <c r="H58" s="35" t="e">
        <f>E58/F58*100</f>
        <v>#DIV/0!</v>
      </c>
    </row>
    <row r="59" spans="3:8" ht="11.25" customHeight="1">
      <c r="C59" s="25" t="s">
        <v>3</v>
      </c>
      <c r="D59" s="34"/>
      <c r="E59" s="61"/>
      <c r="F59" s="57"/>
      <c r="G59" s="35"/>
      <c r="H59" s="35"/>
    </row>
    <row r="60" spans="3:8" ht="11.25" customHeight="1">
      <c r="C60" s="25" t="s">
        <v>74</v>
      </c>
      <c r="D60" s="34">
        <v>25.4</v>
      </c>
      <c r="E60" s="61">
        <v>0</v>
      </c>
      <c r="F60" s="61">
        <v>0</v>
      </c>
      <c r="G60" s="34">
        <f aca="true" t="shared" si="4" ref="G60:G65">E60/D60*100</f>
        <v>0</v>
      </c>
      <c r="H60" s="35">
        <v>0</v>
      </c>
    </row>
    <row r="61" spans="3:8" ht="24.75" customHeight="1">
      <c r="C61" s="15" t="s">
        <v>73</v>
      </c>
      <c r="D61" s="57">
        <v>206.3</v>
      </c>
      <c r="E61" s="57">
        <v>46.8</v>
      </c>
      <c r="F61" s="57"/>
      <c r="G61" s="34">
        <f t="shared" si="4"/>
        <v>22.68540959767329</v>
      </c>
      <c r="H61" s="34" t="e">
        <f>E61/F61*100</f>
        <v>#DIV/0!</v>
      </c>
    </row>
    <row r="62" spans="3:8" ht="13.5" customHeight="1">
      <c r="C62" s="15" t="s">
        <v>28</v>
      </c>
      <c r="D62" s="32">
        <v>75.2</v>
      </c>
      <c r="E62" s="57">
        <v>0</v>
      </c>
      <c r="F62" s="57">
        <v>0</v>
      </c>
      <c r="G62" s="34">
        <f t="shared" si="4"/>
        <v>0</v>
      </c>
      <c r="H62" s="34">
        <v>0</v>
      </c>
    </row>
    <row r="63" spans="3:8" ht="11.25" customHeight="1">
      <c r="C63" s="15" t="s">
        <v>60</v>
      </c>
      <c r="D63" s="32">
        <v>353.4</v>
      </c>
      <c r="E63" s="57">
        <v>71.7</v>
      </c>
      <c r="F63" s="57"/>
      <c r="G63" s="34">
        <f t="shared" si="4"/>
        <v>20.288624787775895</v>
      </c>
      <c r="H63" s="34" t="e">
        <f>E63/F63*100</f>
        <v>#DIV/0!</v>
      </c>
    </row>
    <row r="64" spans="3:8" ht="12" customHeight="1">
      <c r="C64" s="15" t="s">
        <v>62</v>
      </c>
      <c r="D64" s="32">
        <v>16063.8</v>
      </c>
      <c r="E64" s="57">
        <v>1204.3</v>
      </c>
      <c r="F64" s="57"/>
      <c r="G64" s="34">
        <f t="shared" si="4"/>
        <v>7.49698078910345</v>
      </c>
      <c r="H64" s="34" t="e">
        <f>E64/F64*100</f>
        <v>#DIV/0!</v>
      </c>
    </row>
    <row r="65" spans="3:8" ht="13.5" customHeight="1">
      <c r="C65" s="14" t="s">
        <v>13</v>
      </c>
      <c r="D65" s="31">
        <f>D67+D68+D69</f>
        <v>7517.5</v>
      </c>
      <c r="E65" s="56">
        <f>E67+E68+E69</f>
        <v>2218.9</v>
      </c>
      <c r="F65" s="56">
        <f>F67+F68+F69</f>
        <v>0</v>
      </c>
      <c r="G65" s="35">
        <f t="shared" si="4"/>
        <v>29.51646158962421</v>
      </c>
      <c r="H65" s="35" t="e">
        <f>E65/F65*100</f>
        <v>#DIV/0!</v>
      </c>
    </row>
    <row r="66" spans="3:8" ht="12" customHeight="1">
      <c r="C66" s="25" t="s">
        <v>3</v>
      </c>
      <c r="D66" s="34"/>
      <c r="E66" s="61"/>
      <c r="F66" s="57"/>
      <c r="G66" s="35"/>
      <c r="H66" s="35"/>
    </row>
    <row r="67" spans="3:8" ht="12.75" customHeight="1">
      <c r="C67" s="25" t="s">
        <v>8</v>
      </c>
      <c r="D67" s="37">
        <v>195</v>
      </c>
      <c r="E67" s="62">
        <v>29.7</v>
      </c>
      <c r="F67" s="62"/>
      <c r="G67" s="34">
        <f>E67/D67*100</f>
        <v>15.230769230769232</v>
      </c>
      <c r="H67" s="34" t="e">
        <f>E67/F67*100</f>
        <v>#DIV/0!</v>
      </c>
    </row>
    <row r="68" spans="3:8" ht="13.5" customHeight="1">
      <c r="C68" s="15" t="s">
        <v>39</v>
      </c>
      <c r="D68" s="57">
        <v>1657.1</v>
      </c>
      <c r="E68" s="57">
        <v>1279.6</v>
      </c>
      <c r="F68" s="57"/>
      <c r="G68" s="34">
        <f>E68/D68*100</f>
        <v>77.21923842858006</v>
      </c>
      <c r="H68" s="34" t="e">
        <f>E68/F68*100</f>
        <v>#DIV/0!</v>
      </c>
    </row>
    <row r="69" spans="3:8" ht="13.5" customHeight="1">
      <c r="C69" s="15" t="s">
        <v>55</v>
      </c>
      <c r="D69" s="32">
        <v>5665.4</v>
      </c>
      <c r="E69" s="57">
        <v>909.6</v>
      </c>
      <c r="F69" s="57"/>
      <c r="G69" s="34">
        <f>E69/D69*100</f>
        <v>16.055353549616974</v>
      </c>
      <c r="H69" s="34" t="e">
        <f>E69/F69*100</f>
        <v>#DIV/0!</v>
      </c>
    </row>
    <row r="70" spans="3:8" ht="13.5" customHeight="1">
      <c r="C70" s="13" t="s">
        <v>29</v>
      </c>
      <c r="D70" s="33">
        <v>45</v>
      </c>
      <c r="E70" s="59">
        <v>0</v>
      </c>
      <c r="F70" s="56">
        <v>0</v>
      </c>
      <c r="G70" s="35">
        <f>E70/D70*100</f>
        <v>0</v>
      </c>
      <c r="H70" s="34">
        <v>0</v>
      </c>
    </row>
    <row r="71" spans="3:8" ht="15" customHeight="1">
      <c r="C71" s="14" t="s">
        <v>9</v>
      </c>
      <c r="D71" s="31">
        <f>D73+D74+D75+D76+D78+D77</f>
        <v>82576.20000000001</v>
      </c>
      <c r="E71" s="56">
        <f>E73+E74+E75+E76+E78+E77</f>
        <v>17899.9</v>
      </c>
      <c r="F71" s="56">
        <f>F73+F74+F75+F76+F78+F77</f>
        <v>0</v>
      </c>
      <c r="G71" s="35">
        <f>E71/D71*100</f>
        <v>21.67682697920224</v>
      </c>
      <c r="H71" s="34" t="e">
        <f>E71/F71*100</f>
        <v>#DIV/0!</v>
      </c>
    </row>
    <row r="72" spans="3:8" ht="12" customHeight="1">
      <c r="C72" s="25" t="s">
        <v>3</v>
      </c>
      <c r="D72" s="34"/>
      <c r="E72" s="61"/>
      <c r="F72" s="57"/>
      <c r="G72" s="35"/>
      <c r="H72" s="34"/>
    </row>
    <row r="73" spans="3:8" ht="13.5" customHeight="1">
      <c r="C73" s="15" t="s">
        <v>36</v>
      </c>
      <c r="D73" s="32">
        <v>11649.2</v>
      </c>
      <c r="E73" s="57">
        <v>2663.2</v>
      </c>
      <c r="F73" s="57"/>
      <c r="G73" s="34">
        <f>E73/D73*100</f>
        <v>22.861655736016203</v>
      </c>
      <c r="H73" s="34" t="e">
        <f>E73/F73*100</f>
        <v>#DIV/0!</v>
      </c>
    </row>
    <row r="74" spans="3:8" ht="12.75" customHeight="1">
      <c r="C74" s="15" t="s">
        <v>37</v>
      </c>
      <c r="D74" s="32">
        <v>53968.9</v>
      </c>
      <c r="E74" s="57">
        <v>12048.8</v>
      </c>
      <c r="F74" s="57"/>
      <c r="G74" s="34">
        <f>E74/D74*100</f>
        <v>22.325450398284936</v>
      </c>
      <c r="H74" s="34" t="e">
        <f>E74/F74*100</f>
        <v>#DIV/0!</v>
      </c>
    </row>
    <row r="75" spans="3:8" ht="40.5" customHeight="1">
      <c r="C75" s="15" t="s">
        <v>67</v>
      </c>
      <c r="D75" s="32">
        <v>0</v>
      </c>
      <c r="E75" s="57">
        <v>0</v>
      </c>
      <c r="F75" s="57"/>
      <c r="G75" s="34" t="e">
        <f>E75/D75*100</f>
        <v>#DIV/0!</v>
      </c>
      <c r="H75" s="34" t="e">
        <f>E75/F75*100</f>
        <v>#DIV/0!</v>
      </c>
    </row>
    <row r="76" spans="3:8" ht="13.5" customHeight="1">
      <c r="C76" s="42" t="s">
        <v>72</v>
      </c>
      <c r="D76" s="57">
        <v>264</v>
      </c>
      <c r="E76" s="57">
        <v>1.7</v>
      </c>
      <c r="F76" s="57"/>
      <c r="G76" s="34">
        <f>E76/D76*100</f>
        <v>0.6439393939393939</v>
      </c>
      <c r="H76" s="34" t="e">
        <f>E76/F76*100</f>
        <v>#DIV/0!</v>
      </c>
    </row>
    <row r="77" spans="3:8" ht="13.5" customHeight="1">
      <c r="C77" s="42" t="s">
        <v>88</v>
      </c>
      <c r="D77" s="32">
        <v>6773.8</v>
      </c>
      <c r="E77" s="57">
        <v>1314</v>
      </c>
      <c r="F77" s="57"/>
      <c r="G77" s="34"/>
      <c r="H77" s="34"/>
    </row>
    <row r="78" spans="3:8" ht="13.5" customHeight="1">
      <c r="C78" s="15" t="s">
        <v>38</v>
      </c>
      <c r="D78" s="32">
        <v>9920.3</v>
      </c>
      <c r="E78" s="57">
        <v>1872.2</v>
      </c>
      <c r="F78" s="57"/>
      <c r="G78" s="34">
        <f>E78/D78*100</f>
        <v>18.872413132667358</v>
      </c>
      <c r="H78" s="34" t="e">
        <f>E78/F78*100</f>
        <v>#DIV/0!</v>
      </c>
    </row>
    <row r="79" spans="3:8" ht="12.75" customHeight="1">
      <c r="C79" s="13" t="s">
        <v>70</v>
      </c>
      <c r="D79" s="33">
        <f>D81+D82</f>
        <v>11203.9</v>
      </c>
      <c r="E79" s="59">
        <f>E81+E82</f>
        <v>2939.1</v>
      </c>
      <c r="F79" s="59">
        <f>F81+F82</f>
        <v>0</v>
      </c>
      <c r="G79" s="34">
        <f>E79/D79*100</f>
        <v>26.23282963967904</v>
      </c>
      <c r="H79" s="34" t="e">
        <f>E79/F79*100</f>
        <v>#DIV/0!</v>
      </c>
    </row>
    <row r="80" spans="3:8" ht="12.75" customHeight="1">
      <c r="C80" s="15" t="s">
        <v>3</v>
      </c>
      <c r="D80" s="32"/>
      <c r="E80" s="57"/>
      <c r="F80" s="57"/>
      <c r="G80" s="34"/>
      <c r="H80" s="34"/>
    </row>
    <row r="81" spans="3:8" ht="12" customHeight="1">
      <c r="C81" s="15" t="s">
        <v>61</v>
      </c>
      <c r="D81" s="32">
        <v>11203.9</v>
      </c>
      <c r="E81" s="57">
        <v>2939.1</v>
      </c>
      <c r="F81" s="57"/>
      <c r="G81" s="34">
        <f>E81/D81*100</f>
        <v>26.23282963967904</v>
      </c>
      <c r="H81" s="34" t="e">
        <f>E81/F81*100</f>
        <v>#DIV/0!</v>
      </c>
    </row>
    <row r="82" spans="3:8" ht="25.5" customHeight="1">
      <c r="C82" s="15" t="s">
        <v>71</v>
      </c>
      <c r="D82" s="32">
        <v>0</v>
      </c>
      <c r="E82" s="57">
        <v>0</v>
      </c>
      <c r="F82" s="62">
        <v>0</v>
      </c>
      <c r="G82" s="34">
        <v>0</v>
      </c>
      <c r="H82" s="34">
        <v>0</v>
      </c>
    </row>
    <row r="83" spans="3:8" ht="12.75" customHeight="1">
      <c r="C83" s="14" t="s">
        <v>10</v>
      </c>
      <c r="D83" s="31">
        <f>D85+D86+D87+D88+D89</f>
        <v>18937.2</v>
      </c>
      <c r="E83" s="56">
        <f>E85+E86+E87+E88+E89</f>
        <v>3421.5</v>
      </c>
      <c r="F83" s="56">
        <f>F85+F86+F87+F88+F89</f>
        <v>0</v>
      </c>
      <c r="G83" s="35">
        <f>E83/D83*100</f>
        <v>18.067612952284392</v>
      </c>
      <c r="H83" s="35" t="e">
        <f>E83/F83*100</f>
        <v>#DIV/0!</v>
      </c>
    </row>
    <row r="84" spans="3:8" ht="12.75" customHeight="1">
      <c r="C84" s="25" t="s">
        <v>3</v>
      </c>
      <c r="D84" s="34"/>
      <c r="E84" s="61"/>
      <c r="F84" s="57"/>
      <c r="G84" s="35"/>
      <c r="H84" s="35"/>
    </row>
    <row r="85" spans="3:8" ht="12.75" customHeight="1">
      <c r="C85" s="15" t="s">
        <v>30</v>
      </c>
      <c r="D85" s="32">
        <v>769.7</v>
      </c>
      <c r="E85" s="57">
        <v>648.5</v>
      </c>
      <c r="F85" s="57"/>
      <c r="G85" s="34">
        <f>E85/D85*100</f>
        <v>84.25360530076654</v>
      </c>
      <c r="H85" s="34" t="e">
        <f>E85/F85*100</f>
        <v>#DIV/0!</v>
      </c>
    </row>
    <row r="86" spans="3:8" ht="12" customHeight="1">
      <c r="C86" s="15" t="s">
        <v>31</v>
      </c>
      <c r="D86" s="32">
        <v>0</v>
      </c>
      <c r="E86" s="57">
        <v>0</v>
      </c>
      <c r="F86" s="57">
        <v>0</v>
      </c>
      <c r="G86" s="34">
        <v>0</v>
      </c>
      <c r="H86" s="34">
        <v>0</v>
      </c>
    </row>
    <row r="87" spans="3:8" ht="13.5" customHeight="1">
      <c r="C87" s="15" t="s">
        <v>32</v>
      </c>
      <c r="D87" s="32">
        <v>543</v>
      </c>
      <c r="E87" s="57">
        <v>0</v>
      </c>
      <c r="F87" s="57">
        <v>0</v>
      </c>
      <c r="G87" s="34">
        <f>E87/D87*100</f>
        <v>0</v>
      </c>
      <c r="H87" s="34" t="e">
        <f>E87/F87*100</f>
        <v>#DIV/0!</v>
      </c>
    </row>
    <row r="88" spans="3:8" ht="12" customHeight="1">
      <c r="C88" s="15" t="s">
        <v>44</v>
      </c>
      <c r="D88" s="32">
        <v>16776</v>
      </c>
      <c r="E88" s="57">
        <v>2628.5</v>
      </c>
      <c r="F88" s="57"/>
      <c r="G88" s="34">
        <f>E88/D88*100</f>
        <v>15.668216499761565</v>
      </c>
      <c r="H88" s="34" t="e">
        <f>E88/F88*100</f>
        <v>#DIV/0!</v>
      </c>
    </row>
    <row r="89" spans="3:8" ht="25.5">
      <c r="C89" s="15" t="s">
        <v>33</v>
      </c>
      <c r="D89" s="32">
        <v>848.5</v>
      </c>
      <c r="E89" s="57">
        <v>144.5</v>
      </c>
      <c r="F89" s="57"/>
      <c r="G89" s="34">
        <f>E89/D89*100</f>
        <v>17.03005303476724</v>
      </c>
      <c r="H89" s="34" t="e">
        <f>E89/F89*100</f>
        <v>#DIV/0!</v>
      </c>
    </row>
    <row r="90" spans="3:8" ht="12.75" customHeight="1">
      <c r="C90" s="13" t="s">
        <v>43</v>
      </c>
      <c r="D90" s="33">
        <f>D92</f>
        <v>50</v>
      </c>
      <c r="E90" s="59">
        <f>E92</f>
        <v>11.9</v>
      </c>
      <c r="F90" s="59">
        <f>F92+F91</f>
        <v>0</v>
      </c>
      <c r="G90" s="35">
        <f>E90/D90*100</f>
        <v>23.8</v>
      </c>
      <c r="H90" s="35" t="e">
        <f>E90/F90*100</f>
        <v>#DIV/0!</v>
      </c>
    </row>
    <row r="91" spans="3:8" ht="12.75" customHeight="1">
      <c r="C91" s="15" t="s">
        <v>83</v>
      </c>
      <c r="D91" s="32"/>
      <c r="E91" s="57"/>
      <c r="F91" s="59">
        <v>0</v>
      </c>
      <c r="G91" s="35"/>
      <c r="H91" s="35"/>
    </row>
    <row r="92" spans="3:8" ht="12.75" customHeight="1">
      <c r="C92" s="15" t="s">
        <v>59</v>
      </c>
      <c r="D92" s="32">
        <v>50</v>
      </c>
      <c r="E92" s="57">
        <v>11.9</v>
      </c>
      <c r="F92" s="57"/>
      <c r="G92" s="34">
        <f>E92/D92*100</f>
        <v>23.8</v>
      </c>
      <c r="H92" s="34" t="e">
        <f>E92/F92*100</f>
        <v>#DIV/0!</v>
      </c>
    </row>
    <row r="93" spans="3:8" ht="11.25" customHeight="1">
      <c r="C93" s="13" t="s">
        <v>64</v>
      </c>
      <c r="D93" s="33">
        <v>0</v>
      </c>
      <c r="E93" s="59">
        <v>0</v>
      </c>
      <c r="F93" s="59">
        <v>0</v>
      </c>
      <c r="G93" s="35">
        <v>0</v>
      </c>
      <c r="H93" s="35">
        <v>0</v>
      </c>
    </row>
    <row r="94" spans="3:8" ht="12.75" customHeight="1">
      <c r="C94" s="13" t="s">
        <v>65</v>
      </c>
      <c r="D94" s="33"/>
      <c r="E94" s="59"/>
      <c r="F94" s="56"/>
      <c r="G94" s="35"/>
      <c r="H94" s="35"/>
    </row>
    <row r="95" spans="3:8" ht="14.25" customHeight="1">
      <c r="C95" s="14" t="s">
        <v>11</v>
      </c>
      <c r="D95" s="31">
        <f>D42+D52+D53+D58+D65+D70+D71+D79+D83+D90</f>
        <v>163297.00000000003</v>
      </c>
      <c r="E95" s="56">
        <f>E42+E52+E53+E58+E65+E70+E71+E79+E83+E90</f>
        <v>33732.1</v>
      </c>
      <c r="F95" s="56">
        <f>F42+F52+F53+F58+F65+F70+F71+F79+F83+F90</f>
        <v>0</v>
      </c>
      <c r="G95" s="35">
        <f>E95/D95*100</f>
        <v>20.656901229048906</v>
      </c>
      <c r="H95" s="35" t="e">
        <f>E95/F95*100</f>
        <v>#DIV/0!</v>
      </c>
    </row>
    <row r="96" spans="3:8" ht="18.75" customHeight="1" hidden="1">
      <c r="C96" s="14"/>
      <c r="D96" s="31"/>
      <c r="E96" s="56"/>
      <c r="F96" s="62">
        <f>F38-F94</f>
        <v>0</v>
      </c>
      <c r="G96" s="35" t="e">
        <f>E96/D96*100</f>
        <v>#DIV/0!</v>
      </c>
      <c r="H96" s="35" t="e">
        <f>E96/F96*100</f>
        <v>#DIV/0!</v>
      </c>
    </row>
    <row r="97" spans="3:8" ht="24.75" customHeight="1">
      <c r="C97" s="14" t="s">
        <v>34</v>
      </c>
      <c r="D97" s="37">
        <f>D39-D95</f>
        <v>-7583.500000000029</v>
      </c>
      <c r="E97" s="62">
        <f>E39-E95</f>
        <v>-2851.599999999995</v>
      </c>
      <c r="F97" s="62">
        <f>F39-F95</f>
        <v>0</v>
      </c>
      <c r="G97" s="34">
        <f>E97/D97*100</f>
        <v>37.602690050767904</v>
      </c>
      <c r="H97" s="34" t="e">
        <f>E97/F97*100</f>
        <v>#DIV/0!</v>
      </c>
    </row>
    <row r="98" spans="3:8" ht="28.5" customHeight="1">
      <c r="C98" s="11"/>
      <c r="D98" s="36"/>
      <c r="E98" s="63"/>
      <c r="F98" s="63"/>
      <c r="G98" s="36"/>
      <c r="H98" s="38"/>
    </row>
    <row r="99" spans="3:8" ht="54" customHeight="1">
      <c r="C99" s="50" t="s">
        <v>90</v>
      </c>
      <c r="D99" s="39"/>
      <c r="E99" s="64"/>
      <c r="F99" s="64"/>
      <c r="G99" s="83" t="s">
        <v>87</v>
      </c>
      <c r="H99" s="83"/>
    </row>
    <row r="100" spans="3:8" ht="15">
      <c r="C100" s="9"/>
      <c r="D100" s="40"/>
      <c r="E100" s="65"/>
      <c r="F100" s="65"/>
      <c r="G100" s="40"/>
      <c r="H100" s="41"/>
    </row>
    <row r="101" spans="3:8" ht="15">
      <c r="C101" s="9" t="s">
        <v>89</v>
      </c>
      <c r="D101" s="40"/>
      <c r="E101" s="65"/>
      <c r="F101" s="65"/>
      <c r="G101" s="40"/>
      <c r="H101" s="41"/>
    </row>
    <row r="102" spans="3:8" ht="15">
      <c r="C102" s="9" t="s">
        <v>51</v>
      </c>
      <c r="D102" s="40"/>
      <c r="E102" s="65"/>
      <c r="F102" s="65"/>
      <c r="G102" s="40"/>
      <c r="H102" s="27"/>
    </row>
    <row r="103" spans="3:8" ht="15.75">
      <c r="C103" s="10"/>
      <c r="D103" s="27"/>
      <c r="E103" s="66"/>
      <c r="F103" s="66"/>
      <c r="G103" s="27"/>
      <c r="H103" s="27"/>
    </row>
    <row r="104" spans="4:8" ht="12.75">
      <c r="D104" s="28"/>
      <c r="E104" s="67"/>
      <c r="F104" s="67"/>
      <c r="G104" s="28"/>
      <c r="H104" s="27"/>
    </row>
    <row r="105" spans="4:8" ht="12.75">
      <c r="D105" s="28"/>
      <c r="E105" s="67"/>
      <c r="F105" s="67"/>
      <c r="G105" s="28"/>
      <c r="H105" s="27"/>
    </row>
    <row r="106" ht="12.75">
      <c r="H106" s="29"/>
    </row>
    <row r="107" ht="12.75">
      <c r="H107" s="27"/>
    </row>
    <row r="108" ht="12.75">
      <c r="H108" s="27"/>
    </row>
    <row r="109" ht="12.75">
      <c r="H109" s="27"/>
    </row>
    <row r="110" ht="12.75">
      <c r="H110" s="27"/>
    </row>
    <row r="111" ht="12.75">
      <c r="H111" s="27"/>
    </row>
    <row r="112" ht="12.75">
      <c r="H112" s="27"/>
    </row>
    <row r="113" ht="12.75">
      <c r="H113" s="27"/>
    </row>
    <row r="114" ht="12.75">
      <c r="H114" s="27"/>
    </row>
    <row r="115" ht="12.75">
      <c r="H115" s="27"/>
    </row>
    <row r="116" ht="12.75">
      <c r="H116" s="27"/>
    </row>
    <row r="117" ht="12.75">
      <c r="H117" s="28"/>
    </row>
    <row r="118" ht="12.75">
      <c r="H118" s="28"/>
    </row>
    <row r="119" ht="12.75">
      <c r="H119" s="28"/>
    </row>
    <row r="120" ht="12.75">
      <c r="H120" s="28"/>
    </row>
    <row r="121" ht="12.75">
      <c r="H121" s="28"/>
    </row>
    <row r="122" ht="12.75">
      <c r="H122" s="28"/>
    </row>
    <row r="123" ht="12.75">
      <c r="H123" s="28"/>
    </row>
    <row r="124" ht="12.75">
      <c r="H124" s="28"/>
    </row>
    <row r="125" ht="12.75">
      <c r="H125" s="28"/>
    </row>
    <row r="126" ht="12.75">
      <c r="H126" s="28"/>
    </row>
    <row r="127" ht="12.75">
      <c r="H127" s="28"/>
    </row>
    <row r="128" ht="12.75">
      <c r="H128" s="28"/>
    </row>
    <row r="129" ht="12.75">
      <c r="H129" s="28"/>
    </row>
    <row r="130" ht="12.75">
      <c r="H130" s="28"/>
    </row>
    <row r="131" ht="12.75">
      <c r="H131" s="28"/>
    </row>
    <row r="132" ht="12.75">
      <c r="H132" s="28"/>
    </row>
    <row r="133" ht="12.75">
      <c r="H133" s="28"/>
    </row>
    <row r="134" ht="12.75">
      <c r="H134" s="28"/>
    </row>
    <row r="135" ht="12.75">
      <c r="H135" s="28"/>
    </row>
    <row r="136" ht="12.75">
      <c r="H136" s="28"/>
    </row>
    <row r="137" ht="12.75">
      <c r="H137" s="28"/>
    </row>
    <row r="138" ht="12.75">
      <c r="H138" s="28"/>
    </row>
    <row r="139" ht="12.75">
      <c r="H139" s="28"/>
    </row>
    <row r="140" ht="12.75">
      <c r="H140" s="28"/>
    </row>
    <row r="141" ht="12.75">
      <c r="H141" s="28"/>
    </row>
    <row r="142" ht="12.75">
      <c r="H142" s="28"/>
    </row>
    <row r="143" ht="12.75">
      <c r="H143" s="28"/>
    </row>
    <row r="144" ht="12.75">
      <c r="H144" s="28"/>
    </row>
    <row r="145" ht="12.75">
      <c r="H145" s="28"/>
    </row>
    <row r="146" ht="12.75">
      <c r="H146" s="28"/>
    </row>
  </sheetData>
  <sheetProtection/>
  <mergeCells count="4">
    <mergeCell ref="C1:H1"/>
    <mergeCell ref="C2:H3"/>
    <mergeCell ref="C4:H4"/>
    <mergeCell ref="G99:H99"/>
  </mergeCells>
  <printOptions/>
  <pageMargins left="0.15748031496062992" right="0.15748031496062992" top="0.5905511811023623" bottom="0.5905511811023623" header="0.15748031496062992" footer="0.15748031496062992"/>
  <pageSetup fitToHeight="8" fitToWidth="1" horizontalDpi="1200" verticalDpi="12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Pre_Installed User</dc:creator>
  <cp:keywords/>
  <dc:description/>
  <cp:lastModifiedBy>Райфо</cp:lastModifiedBy>
  <cp:lastPrinted>2018-04-13T13:08:37Z</cp:lastPrinted>
  <dcterms:created xsi:type="dcterms:W3CDTF">2004-09-09T10:37:16Z</dcterms:created>
  <dcterms:modified xsi:type="dcterms:W3CDTF">2018-06-21T07:37:18Z</dcterms:modified>
  <cp:category/>
  <cp:version/>
  <cp:contentType/>
  <cp:contentStatus/>
</cp:coreProperties>
</file>