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35" windowWidth="12120" windowHeight="7560" activeTab="0"/>
  </bookViews>
  <sheets>
    <sheet name="Лист1" sheetId="1" r:id="rId1"/>
  </sheets>
  <definedNames>
    <definedName name="_xlnm.Print_Area" localSheetId="0">'Лист1'!$B$1:$H$102</definedName>
  </definedNames>
  <calcPr fullCalcOnLoad="1"/>
</workbook>
</file>

<file path=xl/sharedStrings.xml><?xml version="1.0" encoding="utf-8"?>
<sst xmlns="http://schemas.openxmlformats.org/spreadsheetml/2006/main" count="103" uniqueCount="95">
  <si>
    <t>Налог на доходы физических лиц</t>
  </si>
  <si>
    <t xml:space="preserve">Налог на имущество физических лиц </t>
  </si>
  <si>
    <t>Земельный налог</t>
  </si>
  <si>
    <t>в том числе:</t>
  </si>
  <si>
    <t>ИТОГО СОБСТВЕННЫХ ДОХОДОВ</t>
  </si>
  <si>
    <t>Субвенции от бюджетов других уровней</t>
  </si>
  <si>
    <t>Субсидии от бюджетов других уровней</t>
  </si>
  <si>
    <t>ВСЕГО ДОХОДОВ</t>
  </si>
  <si>
    <t>Жилищное хозяйство</t>
  </si>
  <si>
    <t>Образование</t>
  </si>
  <si>
    <t>Социальная политика</t>
  </si>
  <si>
    <t>ВСЕГО РАСХОДОВ</t>
  </si>
  <si>
    <t>Единый налог на вмененный доход для отдельных видов деятельности</t>
  </si>
  <si>
    <t>Жилищно-коммунальное хозяйство</t>
  </si>
  <si>
    <t xml:space="preserve">       А Н А Л И З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</si>
  <si>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</si>
  <si>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</si>
  <si>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</si>
  <si>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</si>
  <si>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</si>
  <si>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</si>
  <si>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ПРОЧИЕ НЕНАЛОГОВЫЕ ДОХОДЫ</t>
  </si>
  <si>
    <t>Р А С Х О Д Ы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</si>
  <si>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</si>
  <si>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</si>
  <si>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</si>
  <si>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</si>
  <si>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</si>
  <si>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Охрана окружающей среды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</si>
  <si>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</si>
  <si>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</si>
  <si>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</si>
  <si>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</si>
  <si>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ПРОФИЦИТ БЮДЖЕТА (со знаком плюс) ДЕФИЦИТ БЮДЖЕТА (со знаком минус)</t>
  </si>
  <si>
    <t>НАЛОГИ НА ПРИБЫЛЬ, ДОХОДЫ</t>
  </si>
  <si>
    <t>Дошкольное образование</t>
  </si>
  <si>
    <t>Общее образование</t>
  </si>
  <si>
    <t>Другие вопросы в области образования</t>
  </si>
  <si>
    <t xml:space="preserve">Коммунальное хозяйство </t>
  </si>
  <si>
    <t>Национальная оборона</t>
  </si>
  <si>
    <t>Единый сельскохозяйственный налог</t>
  </si>
  <si>
    <t xml:space="preserve">% исполне-ния   к  прошлому году </t>
  </si>
  <si>
    <t>Физическая культура и спорт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</si>
  <si>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</si>
  <si>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</si>
  <si>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оганов исполнительной власти субъектов РФ, местных администраций</t>
  </si>
  <si>
    <t>Другие вопросы в области национальной безопасности и правоохранительной деятельности</t>
  </si>
  <si>
    <t>% исполне-ния к текущему году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</si>
  <si>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</si>
  <si>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</si>
  <si>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тел. 2-11-37</t>
  </si>
  <si>
    <t xml:space="preserve">Другие общегосударственные вопросы </t>
  </si>
  <si>
    <t>Иные межбюджетные трансферты</t>
  </si>
  <si>
    <t xml:space="preserve">        </t>
  </si>
  <si>
    <t>Благоустройство</t>
  </si>
  <si>
    <t xml:space="preserve">исполнения консолидированного бюджета Рогнединского района                                                                                                                                              </t>
  </si>
  <si>
    <t>Обеспечение пожарной безопасности</t>
  </si>
  <si>
    <t>Обеспечение проведение выборов и референдумов</t>
  </si>
  <si>
    <t>Массовый спорт</t>
  </si>
  <si>
    <t>Водное хозяйство</t>
  </si>
  <si>
    <t>Культура</t>
  </si>
  <si>
    <t>Дорожное хозяйство</t>
  </si>
  <si>
    <t xml:space="preserve">Возврат остатков субсидий, субвенций и иных межбюджетных трансфертов, имеющих целевое значение, прошлых лет </t>
  </si>
  <si>
    <t>Межбюджетные трансферты</t>
  </si>
  <si>
    <t>Обслуживание муниципального  долга</t>
  </si>
  <si>
    <t>Судебная система</t>
  </si>
  <si>
    <t>Профессиональная подготовка, переподготовка и повышение квалификации</t>
  </si>
  <si>
    <t>Дотации от других бюджетов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</si>
  <si>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</si>
  <si>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Культура, кинематография</t>
  </si>
  <si>
    <t>Другие вопросы в области культуры, кинематографии</t>
  </si>
  <si>
    <t>Молодежная политика и оздоровление детей</t>
  </si>
  <si>
    <t>Другие вопросы в области национальной экономики</t>
  </si>
  <si>
    <t>Общеэкономические вопросы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</si>
  <si>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принадлежащих РФ, субъектам РФ или муниципальным образованиям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</si>
  <si>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</si>
  <si>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РФ</t>
  </si>
  <si>
    <t>НАЛОГИ НА ИМУЩЕСТВО</t>
  </si>
  <si>
    <t>ДОХОДЫ ОТ ОКАЗАНИЯ ПЛАТНЫХ УСЛУГ (РАБОТ) И КОМПЕНСАЦИИ ЗАТРАТ ГОСУДАРСТВА</t>
  </si>
  <si>
    <t>Доходы от реализации имущества, находящегося в государственной и муниципальной собственности</t>
  </si>
  <si>
    <t>ШТРАФЫ, САНКЦИИ, ВОЗМЕЩЕНИЕ УЩЕРБА</t>
  </si>
  <si>
    <t>Доходы от перечисления части прибыли муниципальных унитарных предприятий</t>
  </si>
  <si>
    <t>Физическая культура</t>
  </si>
  <si>
    <t xml:space="preserve"> </t>
  </si>
  <si>
    <t>Доходы от продажи земельных участков, находящихся в государственной и муниципальной собственности</t>
  </si>
  <si>
    <t>Доходы от использования имущества , находящегося в государственной и муниципальной собственности</t>
  </si>
  <si>
    <t>Начальник финансового отдела</t>
  </si>
  <si>
    <t>Т.М. Яшина</t>
  </si>
  <si>
    <t>Уточненный план на  2018 год</t>
  </si>
  <si>
    <t>Дополнительное образование детей</t>
  </si>
  <si>
    <t>исп. Пузанова О.Ю.</t>
  </si>
  <si>
    <t>по состоянию на 1 января 2019 года</t>
  </si>
  <si>
    <t>Факт на 01.01.2018 года</t>
  </si>
  <si>
    <t>Факт на 01.01.2019 года</t>
  </si>
  <si>
    <t>Налог, взимаемый в связи с применением патентной системы налогообложения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</si>
</sst>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0.0%"/>
    <numFmt numFmtId="170" formatCode="0.0"/>
    <numFmt numFmtId="171" formatCode="#,##0.00&quot;р.&quot;"/>
    <numFmt numFmtId="172" formatCode="#,##0.00_ ;\-#,##0.00\ 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10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 wrapText="1"/>
      <protection locked="0"/>
    </xf>
    <xf numFmtId="0" fontId="10" fillId="0" borderId="10" xfId="0" applyFont="1" applyBorder="1" applyAlignment="1">
      <alignment wrapText="1"/>
    </xf>
    <xf numFmtId="0" fontId="5" fillId="0" borderId="10" xfId="0" applyFont="1" applyBorder="1" applyAlignment="1" applyProtection="1">
      <alignment wrapText="1"/>
      <protection locked="0"/>
    </xf>
    <xf numFmtId="170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>
      <alignment vertical="center" wrapText="1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170" fontId="8" fillId="0" borderId="10" xfId="0" applyNumberFormat="1" applyFont="1" applyBorder="1" applyAlignment="1">
      <alignment horizontal="center" vertical="center"/>
    </xf>
    <xf numFmtId="170" fontId="4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0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0" fontId="5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 applyProtection="1">
      <alignment vertical="top" wrapText="1"/>
      <protection locked="0"/>
    </xf>
    <xf numFmtId="0" fontId="0" fillId="0" borderId="0" xfId="0" applyFont="1" applyAlignment="1">
      <alignment/>
    </xf>
    <xf numFmtId="0" fontId="5" fillId="0" borderId="10" xfId="0" applyFont="1" applyBorder="1" applyAlignment="1" applyProtection="1">
      <alignment horizontal="left"/>
      <protection locked="0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left" wrapText="1"/>
      <protection locked="0"/>
    </xf>
    <xf numFmtId="170" fontId="0" fillId="0" borderId="0" xfId="0" applyNumberFormat="1" applyAlignment="1">
      <alignment/>
    </xf>
    <xf numFmtId="0" fontId="11" fillId="0" borderId="0" xfId="0" applyFont="1" applyAlignment="1">
      <alignment horizontal="left" wrapText="1"/>
    </xf>
    <xf numFmtId="170" fontId="4" fillId="0" borderId="11" xfId="0" applyNumberFormat="1" applyFont="1" applyFill="1" applyBorder="1" applyAlignment="1" applyProtection="1">
      <alignment horizontal="center" vertical="center"/>
      <protection locked="0"/>
    </xf>
    <xf numFmtId="3" fontId="4" fillId="0" borderId="10" xfId="0" applyNumberFormat="1" applyFont="1" applyBorder="1" applyAlignment="1" applyProtection="1">
      <alignment horizontal="center" vertical="center"/>
      <protection hidden="1"/>
    </xf>
    <xf numFmtId="3" fontId="8" fillId="0" borderId="10" xfId="0" applyNumberFormat="1" applyFont="1" applyBorder="1" applyAlignment="1" applyProtection="1">
      <alignment horizontal="center" vertical="center"/>
      <protection locked="0"/>
    </xf>
    <xf numFmtId="3" fontId="4" fillId="0" borderId="10" xfId="0" applyNumberFormat="1" applyFont="1" applyBorder="1" applyAlignment="1" applyProtection="1">
      <alignment horizontal="center" vertical="center"/>
      <protection locked="0"/>
    </xf>
    <xf numFmtId="3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6"/>
  <sheetViews>
    <sheetView tabSelected="1" zoomScaleSheetLayoutView="100" zoomScalePageLayoutView="0" workbookViewId="0" topLeftCell="B1">
      <selection activeCell="J16" sqref="J16"/>
    </sheetView>
  </sheetViews>
  <sheetFormatPr defaultColWidth="9.00390625" defaultRowHeight="12.75"/>
  <cols>
    <col min="1" max="1" width="1.75390625" style="0" hidden="1" customWidth="1"/>
    <col min="2" max="2" width="5.125" style="0" customWidth="1"/>
    <col min="3" max="3" width="36.25390625" style="0" customWidth="1"/>
    <col min="4" max="4" width="14.25390625" style="0" customWidth="1"/>
    <col min="5" max="5" width="12.00390625" style="0" customWidth="1"/>
    <col min="6" max="6" width="11.25390625" style="0" customWidth="1"/>
    <col min="7" max="7" width="10.75390625" style="0" customWidth="1"/>
    <col min="8" max="8" width="11.25390625" style="0" customWidth="1"/>
  </cols>
  <sheetData>
    <row r="1" spans="2:8" ht="15.75">
      <c r="B1" s="4"/>
      <c r="C1" s="50" t="s">
        <v>14</v>
      </c>
      <c r="D1" s="50"/>
      <c r="E1" s="50"/>
      <c r="F1" s="50"/>
      <c r="G1" s="50"/>
      <c r="H1" s="50"/>
    </row>
    <row r="2" spans="1:8" s="1" customFormat="1" ht="1.5" customHeight="1">
      <c r="A2" s="4"/>
      <c r="B2" s="5"/>
      <c r="C2" s="51" t="s">
        <v>55</v>
      </c>
      <c r="D2" s="51"/>
      <c r="E2" s="51"/>
      <c r="F2" s="51"/>
      <c r="G2" s="51"/>
      <c r="H2" s="51"/>
    </row>
    <row r="3" spans="1:8" s="1" customFormat="1" ht="12.75">
      <c r="A3" s="4"/>
      <c r="B3" s="4"/>
      <c r="C3" s="51"/>
      <c r="D3" s="51"/>
      <c r="E3" s="51"/>
      <c r="F3" s="51"/>
      <c r="G3" s="51"/>
      <c r="H3" s="51"/>
    </row>
    <row r="4" spans="1:8" s="1" customFormat="1" ht="18" customHeight="1">
      <c r="A4" s="4"/>
      <c r="B4" s="4"/>
      <c r="C4" s="51" t="s">
        <v>91</v>
      </c>
      <c r="D4" s="52"/>
      <c r="E4" s="52"/>
      <c r="F4" s="52"/>
      <c r="G4" s="52"/>
      <c r="H4" s="52"/>
    </row>
    <row r="5" spans="1:8" s="1" customFormat="1" ht="14.25" customHeight="1" hidden="1">
      <c r="A5" s="4"/>
      <c r="B5" s="6"/>
      <c r="C5" s="5"/>
      <c r="D5" s="6"/>
      <c r="E5" s="6"/>
      <c r="F5" s="6"/>
      <c r="G5" s="6"/>
      <c r="H5" s="2"/>
    </row>
    <row r="6" spans="1:8" s="1" customFormat="1" ht="87.75" customHeight="1">
      <c r="A6" s="4"/>
      <c r="B6"/>
      <c r="C6" s="3"/>
      <c r="D6" s="7" t="s">
        <v>88</v>
      </c>
      <c r="E6" s="7" t="s">
        <v>93</v>
      </c>
      <c r="F6" s="7" t="s">
        <v>92</v>
      </c>
      <c r="G6" s="7" t="s">
        <v>47</v>
      </c>
      <c r="H6" s="7" t="s">
        <v>41</v>
      </c>
    </row>
    <row r="7" spans="1:8" s="2" customFormat="1" ht="15.75" customHeight="1">
      <c r="A7" s="6"/>
      <c r="B7"/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</row>
    <row r="8" spans="3:8" ht="17.25" customHeight="1">
      <c r="C8" s="37" t="s">
        <v>34</v>
      </c>
      <c r="D8" s="43">
        <f>D9</f>
        <v>29506</v>
      </c>
      <c r="E8" s="43">
        <f>E9</f>
        <v>29952</v>
      </c>
      <c r="F8" s="43">
        <f>F9</f>
        <v>26726</v>
      </c>
      <c r="G8" s="28">
        <f aca="true" t="shared" si="0" ref="G8:G18">E8/D8*100</f>
        <v>101.51155697146343</v>
      </c>
      <c r="H8" s="28">
        <f>E8/F8*100</f>
        <v>112.07064281972612</v>
      </c>
    </row>
    <row r="9" spans="3:8" ht="18" customHeight="1">
      <c r="C9" s="36" t="s">
        <v>0</v>
      </c>
      <c r="D9" s="44">
        <v>29506</v>
      </c>
      <c r="E9" s="44">
        <v>29952</v>
      </c>
      <c r="F9" s="44">
        <v>26726</v>
      </c>
      <c r="G9" s="27">
        <f t="shared" si="0"/>
        <v>101.51155697146343</v>
      </c>
      <c r="H9" s="27">
        <f aca="true" t="shared" si="1" ref="H9:H39">E9/F9*100</f>
        <v>112.07064281972612</v>
      </c>
    </row>
    <row r="10" spans="3:8" ht="13.5" customHeight="1">
      <c r="C10" s="39" t="s">
        <v>75</v>
      </c>
      <c r="D10" s="45">
        <f>D11</f>
        <v>5795</v>
      </c>
      <c r="E10" s="45">
        <f>E11</f>
        <v>5808</v>
      </c>
      <c r="F10" s="45">
        <f>F11</f>
        <v>5410</v>
      </c>
      <c r="G10" s="28">
        <f t="shared" si="0"/>
        <v>100.22433132010353</v>
      </c>
      <c r="H10" s="28">
        <f t="shared" si="1"/>
        <v>107.35674676524954</v>
      </c>
    </row>
    <row r="11" spans="3:8" ht="38.25">
      <c r="C11" s="20" t="s">
        <v>76</v>
      </c>
      <c r="D11" s="44">
        <v>5795</v>
      </c>
      <c r="E11" s="44">
        <v>5808</v>
      </c>
      <c r="F11" s="44">
        <v>5410</v>
      </c>
      <c r="G11" s="27">
        <f t="shared" si="0"/>
        <v>100.22433132010353</v>
      </c>
      <c r="H11" s="27">
        <f t="shared" si="1"/>
        <v>107.35674676524954</v>
      </c>
    </row>
    <row r="12" spans="3:8" ht="23.25" customHeight="1">
      <c r="C12" s="38" t="s">
        <v>15</v>
      </c>
      <c r="D12" s="46">
        <f>D13+D15+D14</f>
        <v>3181</v>
      </c>
      <c r="E12" s="46">
        <f>E13+E15+E14</f>
        <v>3323</v>
      </c>
      <c r="F12" s="46">
        <f>F13+F15</f>
        <v>2907</v>
      </c>
      <c r="G12" s="28">
        <f t="shared" si="0"/>
        <v>104.46400502986481</v>
      </c>
      <c r="H12" s="28">
        <f t="shared" si="1"/>
        <v>114.31028551771585</v>
      </c>
    </row>
    <row r="13" spans="3:8" ht="29.25" customHeight="1">
      <c r="C13" s="20" t="s">
        <v>12</v>
      </c>
      <c r="D13" s="44">
        <v>1788</v>
      </c>
      <c r="E13" s="44">
        <v>1806</v>
      </c>
      <c r="F13" s="44">
        <v>1869</v>
      </c>
      <c r="G13" s="27">
        <f t="shared" si="0"/>
        <v>101.00671140939596</v>
      </c>
      <c r="H13" s="27">
        <f t="shared" si="1"/>
        <v>96.62921348314607</v>
      </c>
    </row>
    <row r="14" spans="3:8" ht="29.25" customHeight="1">
      <c r="C14" s="20" t="s">
        <v>94</v>
      </c>
      <c r="D14" s="44">
        <v>3</v>
      </c>
      <c r="E14" s="44">
        <v>3</v>
      </c>
      <c r="F14" s="44">
        <v>0</v>
      </c>
      <c r="G14" s="27">
        <f t="shared" si="0"/>
        <v>100</v>
      </c>
      <c r="H14" s="27">
        <v>0</v>
      </c>
    </row>
    <row r="15" spans="3:8" ht="15.75">
      <c r="C15" s="15" t="s">
        <v>40</v>
      </c>
      <c r="D15" s="44">
        <v>1390</v>
      </c>
      <c r="E15" s="44">
        <v>1514</v>
      </c>
      <c r="F15" s="44">
        <v>1038</v>
      </c>
      <c r="G15" s="27">
        <f t="shared" si="0"/>
        <v>108.92086330935251</v>
      </c>
      <c r="H15" s="27">
        <f t="shared" si="1"/>
        <v>145.85741811175336</v>
      </c>
    </row>
    <row r="16" spans="3:8" ht="14.25" customHeight="1">
      <c r="C16" s="12" t="s">
        <v>77</v>
      </c>
      <c r="D16" s="46">
        <f>D17+D18</f>
        <v>7358</v>
      </c>
      <c r="E16" s="46">
        <f>E17+E18</f>
        <v>8000</v>
      </c>
      <c r="F16" s="46">
        <f>F17+F18</f>
        <v>12542</v>
      </c>
      <c r="G16" s="28">
        <f t="shared" si="0"/>
        <v>108.72519706441967</v>
      </c>
      <c r="H16" s="28">
        <f t="shared" si="1"/>
        <v>63.78568011481423</v>
      </c>
    </row>
    <row r="17" spans="3:9" ht="13.5" customHeight="1">
      <c r="C17" s="18" t="s">
        <v>1</v>
      </c>
      <c r="D17" s="44">
        <v>2052</v>
      </c>
      <c r="E17" s="44">
        <v>2203</v>
      </c>
      <c r="F17" s="44">
        <v>842</v>
      </c>
      <c r="G17" s="27">
        <f t="shared" si="0"/>
        <v>107.35867446393763</v>
      </c>
      <c r="H17" s="27">
        <f t="shared" si="1"/>
        <v>261.6389548693587</v>
      </c>
      <c r="I17" s="40"/>
    </row>
    <row r="18" spans="3:30" ht="13.5" customHeight="1">
      <c r="C18" s="15" t="s">
        <v>2</v>
      </c>
      <c r="D18" s="44">
        <v>5306</v>
      </c>
      <c r="E18" s="44">
        <v>5797</v>
      </c>
      <c r="F18" s="44">
        <v>11700</v>
      </c>
      <c r="G18" s="27">
        <f t="shared" si="0"/>
        <v>109.25367508480966</v>
      </c>
      <c r="H18" s="27">
        <f t="shared" si="1"/>
        <v>49.547008547008545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7"/>
      <c r="X18" s="17"/>
      <c r="Y18" s="17"/>
      <c r="Z18" s="17"/>
      <c r="AA18" s="17"/>
      <c r="AB18" s="17"/>
      <c r="AC18" s="17"/>
      <c r="AD18" s="17"/>
    </row>
    <row r="19" spans="3:8" ht="12.75" customHeight="1">
      <c r="C19" s="13" t="s">
        <v>16</v>
      </c>
      <c r="D19" s="45">
        <v>270</v>
      </c>
      <c r="E19" s="45">
        <v>278</v>
      </c>
      <c r="F19" s="45">
        <v>250</v>
      </c>
      <c r="G19" s="28">
        <f>E19/D19*100</f>
        <v>102.96296296296296</v>
      </c>
      <c r="H19" s="28">
        <f t="shared" si="1"/>
        <v>111.20000000000002</v>
      </c>
    </row>
    <row r="20" spans="3:9" ht="48.75" customHeight="1">
      <c r="C20" s="13" t="s">
        <v>17</v>
      </c>
      <c r="D20" s="47">
        <f>D22+D23+D24</f>
        <v>1239</v>
      </c>
      <c r="E20" s="47">
        <f>E22+E23+E24</f>
        <v>1529</v>
      </c>
      <c r="F20" s="47">
        <f>F22+F23+F24</f>
        <v>2318</v>
      </c>
      <c r="G20" s="28">
        <f>E20/D20*100</f>
        <v>123.40597255851493</v>
      </c>
      <c r="H20" s="28">
        <f t="shared" si="1"/>
        <v>65.96203623813632</v>
      </c>
      <c r="I20" s="42"/>
    </row>
    <row r="21" spans="3:8" ht="15.75">
      <c r="C21" s="15" t="s">
        <v>3</v>
      </c>
      <c r="D21" s="48"/>
      <c r="E21" s="47"/>
      <c r="F21" s="47"/>
      <c r="G21" s="28"/>
      <c r="H21" s="28"/>
    </row>
    <row r="22" spans="3:9" ht="29.25" customHeight="1">
      <c r="C22" s="34" t="s">
        <v>74</v>
      </c>
      <c r="D22" s="44">
        <v>2</v>
      </c>
      <c r="E22" s="44">
        <v>3</v>
      </c>
      <c r="F22" s="44">
        <v>3</v>
      </c>
      <c r="G22" s="27">
        <f>E22/D22*100</f>
        <v>150</v>
      </c>
      <c r="H22" s="27">
        <v>0</v>
      </c>
      <c r="I22" s="35"/>
    </row>
    <row r="23" spans="3:10" ht="38.25">
      <c r="C23" s="15" t="s">
        <v>85</v>
      </c>
      <c r="D23" s="44">
        <v>1237</v>
      </c>
      <c r="E23" s="44">
        <v>1526</v>
      </c>
      <c r="F23" s="44">
        <v>2287</v>
      </c>
      <c r="G23" s="27">
        <f>E23/D23*100</f>
        <v>123.36297493936945</v>
      </c>
      <c r="H23" s="27">
        <f t="shared" si="1"/>
        <v>66.72496720594665</v>
      </c>
      <c r="I23" s="35"/>
      <c r="J23" s="16"/>
    </row>
    <row r="24" spans="3:10" ht="25.5">
      <c r="C24" s="15" t="s">
        <v>81</v>
      </c>
      <c r="D24" s="44">
        <v>0</v>
      </c>
      <c r="E24" s="44">
        <v>0</v>
      </c>
      <c r="F24" s="44">
        <v>28</v>
      </c>
      <c r="G24" s="27">
        <v>0</v>
      </c>
      <c r="H24" s="27">
        <v>0</v>
      </c>
      <c r="I24" s="35"/>
      <c r="J24" s="16"/>
    </row>
    <row r="25" spans="3:9" ht="24.75" customHeight="1">
      <c r="C25" s="13" t="s">
        <v>18</v>
      </c>
      <c r="D25" s="45">
        <f>D26</f>
        <v>52</v>
      </c>
      <c r="E25" s="45">
        <f>E26</f>
        <v>52</v>
      </c>
      <c r="F25" s="45">
        <f>F26</f>
        <v>61</v>
      </c>
      <c r="G25" s="28">
        <f>E25/D25*100</f>
        <v>100</v>
      </c>
      <c r="H25" s="28">
        <f t="shared" si="1"/>
        <v>85.24590163934425</v>
      </c>
      <c r="I25" s="35"/>
    </row>
    <row r="26" spans="3:11" ht="26.25" customHeight="1">
      <c r="C26" s="15" t="s">
        <v>19</v>
      </c>
      <c r="D26" s="44">
        <v>52</v>
      </c>
      <c r="E26" s="44">
        <v>52</v>
      </c>
      <c r="F26" s="44">
        <v>61</v>
      </c>
      <c r="G26" s="27">
        <f>E26/D26*100</f>
        <v>100</v>
      </c>
      <c r="H26" s="27">
        <f t="shared" si="1"/>
        <v>85.24590163934425</v>
      </c>
      <c r="K26" s="26"/>
    </row>
    <row r="27" spans="3:9" ht="25.5" customHeight="1">
      <c r="C27" s="13" t="s">
        <v>78</v>
      </c>
      <c r="D27" s="45">
        <v>366</v>
      </c>
      <c r="E27" s="45">
        <v>462</v>
      </c>
      <c r="F27" s="45">
        <v>419</v>
      </c>
      <c r="G27" s="28">
        <f>E27/D27*100</f>
        <v>126.22950819672131</v>
      </c>
      <c r="H27" s="28">
        <f t="shared" si="1"/>
        <v>110.26252983293557</v>
      </c>
      <c r="I27" s="35"/>
    </row>
    <row r="28" spans="3:8" ht="39" customHeight="1">
      <c r="C28" s="13" t="s">
        <v>20</v>
      </c>
      <c r="D28" s="45">
        <f>D29+D30</f>
        <v>4260</v>
      </c>
      <c r="E28" s="45">
        <f>E29+E30</f>
        <v>4265</v>
      </c>
      <c r="F28" s="45">
        <f>F29+F30</f>
        <v>13299</v>
      </c>
      <c r="G28" s="28">
        <f>E28/D28*100</f>
        <v>100.11737089201877</v>
      </c>
      <c r="H28" s="28">
        <f t="shared" si="1"/>
        <v>32.07008045717723</v>
      </c>
    </row>
    <row r="29" spans="3:8" ht="39" customHeight="1">
      <c r="C29" s="15" t="s">
        <v>84</v>
      </c>
      <c r="D29" s="44">
        <v>4109</v>
      </c>
      <c r="E29" s="44">
        <v>4113</v>
      </c>
      <c r="F29" s="44">
        <v>12152</v>
      </c>
      <c r="G29" s="28">
        <f>E29/D29*100</f>
        <v>100.09734728644439</v>
      </c>
      <c r="H29" s="28">
        <f t="shared" si="1"/>
        <v>33.846280447662934</v>
      </c>
    </row>
    <row r="30" spans="3:8" ht="39" customHeight="1">
      <c r="C30" s="15" t="s">
        <v>79</v>
      </c>
      <c r="D30" s="44">
        <v>151</v>
      </c>
      <c r="E30" s="44">
        <v>152</v>
      </c>
      <c r="F30" s="44">
        <v>1147</v>
      </c>
      <c r="G30" s="28">
        <v>0</v>
      </c>
      <c r="H30" s="28">
        <f t="shared" si="1"/>
        <v>13.251961639058413</v>
      </c>
    </row>
    <row r="31" spans="3:8" ht="25.5">
      <c r="C31" s="13" t="s">
        <v>80</v>
      </c>
      <c r="D31" s="45">
        <v>403</v>
      </c>
      <c r="E31" s="45">
        <v>412</v>
      </c>
      <c r="F31" s="45">
        <v>1120</v>
      </c>
      <c r="G31" s="28">
        <f>E31/D31*100</f>
        <v>102.2332506203474</v>
      </c>
      <c r="H31" s="28">
        <f t="shared" si="1"/>
        <v>36.78571428571429</v>
      </c>
    </row>
    <row r="32" spans="3:8" ht="15.75">
      <c r="C32" s="13" t="s">
        <v>21</v>
      </c>
      <c r="D32" s="45">
        <v>3</v>
      </c>
      <c r="E32" s="45">
        <v>3</v>
      </c>
      <c r="F32" s="45">
        <v>0</v>
      </c>
      <c r="G32" s="28">
        <v>0</v>
      </c>
      <c r="H32" s="28">
        <v>0</v>
      </c>
    </row>
    <row r="33" spans="3:8" ht="12.75" customHeight="1">
      <c r="C33" s="19" t="s">
        <v>4</v>
      </c>
      <c r="D33" s="43">
        <f>D8+D10+D12+D16+D19+D20+D25+D27+D31+D32+D28+D14</f>
        <v>52436</v>
      </c>
      <c r="E33" s="43">
        <f>E8+E10+E12+E16+E19+E20+E25+E27+E31+E32+E28+E14</f>
        <v>54087</v>
      </c>
      <c r="F33" s="43">
        <f>F8+F10+F12+F16+F19+F20+F25+F27+F31+F32+F28</f>
        <v>65052</v>
      </c>
      <c r="G33" s="28">
        <f>E33/D33*100</f>
        <v>103.14860019833702</v>
      </c>
      <c r="H33" s="28">
        <f t="shared" si="1"/>
        <v>83.14425382770706</v>
      </c>
    </row>
    <row r="34" spans="3:10" ht="17.25" customHeight="1">
      <c r="C34" s="15" t="s">
        <v>67</v>
      </c>
      <c r="D34" s="44">
        <v>43704.3</v>
      </c>
      <c r="E34" s="44">
        <v>43704.3</v>
      </c>
      <c r="F34" s="44">
        <v>22953.5</v>
      </c>
      <c r="G34" s="27">
        <f>E34/D34*100</f>
        <v>100</v>
      </c>
      <c r="H34" s="27">
        <f t="shared" si="1"/>
        <v>190.40364214607794</v>
      </c>
      <c r="J34" t="s">
        <v>53</v>
      </c>
    </row>
    <row r="35" spans="3:9" ht="12" customHeight="1">
      <c r="C35" s="15" t="s">
        <v>5</v>
      </c>
      <c r="D35" s="44">
        <v>65202</v>
      </c>
      <c r="E35" s="44">
        <v>65120</v>
      </c>
      <c r="F35" s="44">
        <v>62934.2</v>
      </c>
      <c r="G35" s="27">
        <f>E35/D35*100</f>
        <v>99.8742369865955</v>
      </c>
      <c r="H35" s="27">
        <f t="shared" si="1"/>
        <v>103.47315132312798</v>
      </c>
      <c r="I35" s="35"/>
    </row>
    <row r="36" spans="3:9" ht="17.25" customHeight="1">
      <c r="C36" s="15" t="s">
        <v>6</v>
      </c>
      <c r="D36" s="44">
        <v>19484</v>
      </c>
      <c r="E36" s="44">
        <v>19484</v>
      </c>
      <c r="F36" s="44">
        <v>14279.4</v>
      </c>
      <c r="G36" s="27">
        <f>E36/D36*100</f>
        <v>100</v>
      </c>
      <c r="H36" s="27">
        <f t="shared" si="1"/>
        <v>136.44831015308768</v>
      </c>
      <c r="I36" s="35"/>
    </row>
    <row r="37" spans="3:9" ht="13.5" customHeight="1">
      <c r="C37" s="15" t="s">
        <v>52</v>
      </c>
      <c r="D37" s="44">
        <v>0</v>
      </c>
      <c r="E37" s="44">
        <v>0</v>
      </c>
      <c r="F37" s="44">
        <v>50</v>
      </c>
      <c r="G37" s="27">
        <v>0</v>
      </c>
      <c r="H37" s="27">
        <f t="shared" si="1"/>
        <v>0</v>
      </c>
      <c r="I37" s="35"/>
    </row>
    <row r="38" spans="3:9" ht="14.25" customHeight="1">
      <c r="C38" s="15" t="s">
        <v>62</v>
      </c>
      <c r="D38" s="44">
        <v>0</v>
      </c>
      <c r="E38" s="44">
        <v>0</v>
      </c>
      <c r="F38" s="44">
        <v>-180</v>
      </c>
      <c r="G38" s="27">
        <v>0</v>
      </c>
      <c r="H38" s="27">
        <v>0</v>
      </c>
      <c r="I38" s="35"/>
    </row>
    <row r="39" spans="3:10" ht="15.75">
      <c r="C39" s="14" t="s">
        <v>7</v>
      </c>
      <c r="D39" s="43">
        <f>D33+D34+D35+D36+D37+D38</f>
        <v>180826.3</v>
      </c>
      <c r="E39" s="43">
        <f>E33+E34+E35+E36+E37+E38</f>
        <v>182395.3</v>
      </c>
      <c r="F39" s="43">
        <f>F33+F34+F35+F36+F37+F38</f>
        <v>165089.1</v>
      </c>
      <c r="G39" s="28">
        <f>E39/D39*100</f>
        <v>100.86768351727598</v>
      </c>
      <c r="H39" s="28">
        <f t="shared" si="1"/>
        <v>110.48294527016016</v>
      </c>
      <c r="I39" s="35"/>
      <c r="J39" t="s">
        <v>83</v>
      </c>
    </row>
    <row r="40" spans="3:8" ht="27" customHeight="1" hidden="1">
      <c r="C40" s="14"/>
      <c r="D40" s="43"/>
      <c r="E40" s="43"/>
      <c r="F40" s="43"/>
      <c r="G40" s="28" t="e">
        <f>E40/D40*100</f>
        <v>#DIV/0!</v>
      </c>
      <c r="H40" s="28" t="e">
        <f aca="true" t="shared" si="2" ref="H40:H75">E40/F40*100</f>
        <v>#DIV/0!</v>
      </c>
    </row>
    <row r="41" spans="3:8" ht="15.75">
      <c r="C41" s="22" t="s">
        <v>22</v>
      </c>
      <c r="D41" s="48"/>
      <c r="E41" s="48"/>
      <c r="F41" s="48"/>
      <c r="G41" s="28"/>
      <c r="H41" s="28"/>
    </row>
    <row r="42" spans="3:8" ht="15.75">
      <c r="C42" s="13" t="s">
        <v>23</v>
      </c>
      <c r="D42" s="45">
        <f>D44+D45+D46+D47+D48+D49+D50+D51</f>
        <v>27391</v>
      </c>
      <c r="E42" s="45">
        <f>E44+E45+E46+E47+E48+E49+E50+E51</f>
        <v>26971</v>
      </c>
      <c r="F42" s="45">
        <f>F44+F45+F46+F47+F48+F49+F50+F51</f>
        <v>25124</v>
      </c>
      <c r="G42" s="28">
        <f>E42/D42*100</f>
        <v>98.46664962944033</v>
      </c>
      <c r="H42" s="28">
        <f t="shared" si="2"/>
        <v>107.35153637955739</v>
      </c>
    </row>
    <row r="43" spans="3:8" ht="11.25" customHeight="1">
      <c r="C43" s="15" t="s">
        <v>3</v>
      </c>
      <c r="D43" s="45"/>
      <c r="E43" s="45"/>
      <c r="F43" s="45"/>
      <c r="G43" s="28"/>
      <c r="H43" s="28"/>
    </row>
    <row r="44" spans="3:8" ht="37.5" customHeight="1">
      <c r="C44" s="15" t="s">
        <v>44</v>
      </c>
      <c r="D44" s="44">
        <v>1887</v>
      </c>
      <c r="E44" s="44">
        <v>1887</v>
      </c>
      <c r="F44" s="44">
        <v>1769</v>
      </c>
      <c r="G44" s="27">
        <f>E44/D44*100</f>
        <v>100</v>
      </c>
      <c r="H44" s="27">
        <f t="shared" si="2"/>
        <v>106.6704352741662</v>
      </c>
    </row>
    <row r="45" spans="3:8" ht="50.25" customHeight="1">
      <c r="C45" s="15" t="s">
        <v>68</v>
      </c>
      <c r="D45" s="44">
        <v>339</v>
      </c>
      <c r="E45" s="44">
        <v>339</v>
      </c>
      <c r="F45" s="44">
        <v>343</v>
      </c>
      <c r="G45" s="27">
        <f>E45/D45*100</f>
        <v>100</v>
      </c>
      <c r="H45" s="27">
        <f t="shared" si="2"/>
        <v>98.83381924198251</v>
      </c>
    </row>
    <row r="46" spans="3:8" ht="37.5" customHeight="1">
      <c r="C46" s="15" t="s">
        <v>45</v>
      </c>
      <c r="D46" s="44">
        <v>18217</v>
      </c>
      <c r="E46" s="44">
        <v>17884</v>
      </c>
      <c r="F46" s="44">
        <v>17430</v>
      </c>
      <c r="G46" s="27">
        <f>E46/D46*100</f>
        <v>98.17203710819564</v>
      </c>
      <c r="H46" s="27">
        <f t="shared" si="2"/>
        <v>102.60470453241537</v>
      </c>
    </row>
    <row r="47" spans="3:8" ht="12.75" customHeight="1">
      <c r="C47" s="21" t="s">
        <v>65</v>
      </c>
      <c r="D47" s="49"/>
      <c r="E47" s="49"/>
      <c r="F47" s="49"/>
      <c r="G47" s="27"/>
      <c r="H47" s="27"/>
    </row>
    <row r="48" spans="3:8" ht="25.5">
      <c r="C48" s="21" t="s">
        <v>57</v>
      </c>
      <c r="D48" s="48"/>
      <c r="E48" s="48"/>
      <c r="F48" s="48"/>
      <c r="G48" s="27"/>
      <c r="H48" s="27"/>
    </row>
    <row r="49" spans="3:8" ht="14.25" customHeight="1">
      <c r="C49" s="21" t="s">
        <v>24</v>
      </c>
      <c r="D49" s="48">
        <v>0</v>
      </c>
      <c r="E49" s="48">
        <v>0</v>
      </c>
      <c r="F49" s="48">
        <v>0</v>
      </c>
      <c r="G49" s="27">
        <v>0</v>
      </c>
      <c r="H49" s="27">
        <v>0</v>
      </c>
    </row>
    <row r="50" spans="3:8" ht="51">
      <c r="C50" s="15" t="s">
        <v>48</v>
      </c>
      <c r="D50" s="44">
        <v>4094</v>
      </c>
      <c r="E50" s="44">
        <v>4093</v>
      </c>
      <c r="F50" s="44">
        <v>3527</v>
      </c>
      <c r="G50" s="27">
        <f>E50/D50*100</f>
        <v>99.97557401074744</v>
      </c>
      <c r="H50" s="27">
        <f t="shared" si="2"/>
        <v>116.04763254890842</v>
      </c>
    </row>
    <row r="51" spans="3:8" ht="13.5" customHeight="1">
      <c r="C51" s="15" t="s">
        <v>51</v>
      </c>
      <c r="D51" s="44">
        <v>2854</v>
      </c>
      <c r="E51" s="44">
        <v>2768</v>
      </c>
      <c r="F51" s="44">
        <v>2055</v>
      </c>
      <c r="G51" s="27">
        <f>E51/D51*100</f>
        <v>96.98668535388929</v>
      </c>
      <c r="H51" s="27">
        <f t="shared" si="2"/>
        <v>134.69586374695862</v>
      </c>
    </row>
    <row r="52" spans="3:8" ht="12.75" customHeight="1">
      <c r="C52" s="13" t="s">
        <v>39</v>
      </c>
      <c r="D52" s="45">
        <v>545.72</v>
      </c>
      <c r="E52" s="45">
        <v>546</v>
      </c>
      <c r="F52" s="45">
        <v>444</v>
      </c>
      <c r="G52" s="28">
        <f>E52/D52*100</f>
        <v>100.05130836326322</v>
      </c>
      <c r="H52" s="28">
        <f t="shared" si="2"/>
        <v>122.97297297297298</v>
      </c>
    </row>
    <row r="53" spans="3:8" ht="25.5">
      <c r="C53" s="13" t="s">
        <v>25</v>
      </c>
      <c r="D53" s="45">
        <f>D55+D56+D57</f>
        <v>1969</v>
      </c>
      <c r="E53" s="45">
        <f>E55+E56+E57</f>
        <v>1912</v>
      </c>
      <c r="F53" s="45">
        <f>F55+F56+F57</f>
        <v>1085</v>
      </c>
      <c r="G53" s="28">
        <f>E53/D53*100</f>
        <v>97.10512950736414</v>
      </c>
      <c r="H53" s="28">
        <f t="shared" si="2"/>
        <v>176.22119815668202</v>
      </c>
    </row>
    <row r="54" spans="3:8" ht="11.25" customHeight="1">
      <c r="C54" s="15" t="s">
        <v>3</v>
      </c>
      <c r="D54" s="45"/>
      <c r="E54" s="45"/>
      <c r="F54" s="45"/>
      <c r="G54" s="28"/>
      <c r="H54" s="28"/>
    </row>
    <row r="55" spans="3:8" ht="38.25" customHeight="1">
      <c r="C55" s="15" t="s">
        <v>49</v>
      </c>
      <c r="D55" s="44">
        <v>1769</v>
      </c>
      <c r="E55" s="44">
        <v>1713</v>
      </c>
      <c r="F55" s="44">
        <v>1039</v>
      </c>
      <c r="G55" s="27">
        <f>E55/D55*100</f>
        <v>96.83436970039571</v>
      </c>
      <c r="H55" s="27">
        <f t="shared" si="2"/>
        <v>164.87006737247353</v>
      </c>
    </row>
    <row r="56" spans="3:8" ht="12" customHeight="1">
      <c r="C56" s="15" t="s">
        <v>56</v>
      </c>
      <c r="D56" s="44">
        <v>200</v>
      </c>
      <c r="E56" s="44">
        <v>199</v>
      </c>
      <c r="F56" s="44">
        <v>46</v>
      </c>
      <c r="G56" s="27">
        <f>E56/D56*100</f>
        <v>99.5</v>
      </c>
      <c r="H56" s="27">
        <f t="shared" si="2"/>
        <v>432.60869565217394</v>
      </c>
    </row>
    <row r="57" spans="3:8" ht="38.25">
      <c r="C57" s="15" t="s">
        <v>46</v>
      </c>
      <c r="D57" s="44">
        <v>0</v>
      </c>
      <c r="E57" s="44">
        <v>0</v>
      </c>
      <c r="F57" s="44">
        <v>0</v>
      </c>
      <c r="G57" s="27">
        <v>0</v>
      </c>
      <c r="H57" s="27">
        <v>0</v>
      </c>
    </row>
    <row r="58" spans="3:8" ht="13.5" customHeight="1">
      <c r="C58" s="14" t="s">
        <v>26</v>
      </c>
      <c r="D58" s="43">
        <f>D60+D61+D62+D63+D64</f>
        <v>18748.575</v>
      </c>
      <c r="E58" s="43">
        <f>E60+E61+E62+E63+E64</f>
        <v>15122.389</v>
      </c>
      <c r="F58" s="43">
        <f>F60+F61+F62+F63+F64</f>
        <v>14852</v>
      </c>
      <c r="G58" s="28">
        <f>E58/D58*100</f>
        <v>80.6588714075603</v>
      </c>
      <c r="H58" s="28">
        <f t="shared" si="2"/>
        <v>101.82055615405332</v>
      </c>
    </row>
    <row r="59" spans="3:8" ht="11.25" customHeight="1">
      <c r="C59" s="21" t="s">
        <v>3</v>
      </c>
      <c r="D59" s="48"/>
      <c r="E59" s="48"/>
      <c r="F59" s="48"/>
      <c r="G59" s="28"/>
      <c r="H59" s="28"/>
    </row>
    <row r="60" spans="3:8" ht="11.25" customHeight="1">
      <c r="C60" s="21" t="s">
        <v>73</v>
      </c>
      <c r="D60" s="48">
        <v>25.389</v>
      </c>
      <c r="E60" s="48">
        <v>25.389</v>
      </c>
      <c r="F60" s="48">
        <v>20</v>
      </c>
      <c r="G60" s="27">
        <f aca="true" t="shared" si="3" ref="G60:G65">E60/D60*100</f>
        <v>100</v>
      </c>
      <c r="H60" s="27">
        <f t="shared" si="2"/>
        <v>126.945</v>
      </c>
    </row>
    <row r="61" spans="3:8" ht="24.75" customHeight="1">
      <c r="C61" s="15" t="s">
        <v>72</v>
      </c>
      <c r="D61" s="44">
        <v>971</v>
      </c>
      <c r="E61" s="44">
        <v>971</v>
      </c>
      <c r="F61" s="44">
        <v>950</v>
      </c>
      <c r="G61" s="27">
        <f t="shared" si="3"/>
        <v>100</v>
      </c>
      <c r="H61" s="27">
        <f t="shared" si="2"/>
        <v>102.21052631578947</v>
      </c>
    </row>
    <row r="62" spans="3:8" ht="13.5" customHeight="1">
      <c r="C62" s="15" t="s">
        <v>27</v>
      </c>
      <c r="D62" s="44">
        <v>75.186</v>
      </c>
      <c r="E62" s="44">
        <v>75</v>
      </c>
      <c r="F62" s="44">
        <v>25</v>
      </c>
      <c r="G62" s="27">
        <f t="shared" si="3"/>
        <v>99.75261351847418</v>
      </c>
      <c r="H62" s="27">
        <f t="shared" si="2"/>
        <v>300</v>
      </c>
    </row>
    <row r="63" spans="3:8" ht="11.25" customHeight="1">
      <c r="C63" s="15" t="s">
        <v>59</v>
      </c>
      <c r="D63" s="44">
        <v>340</v>
      </c>
      <c r="E63" s="44">
        <v>327</v>
      </c>
      <c r="F63" s="44">
        <v>890</v>
      </c>
      <c r="G63" s="27">
        <f t="shared" si="3"/>
        <v>96.17647058823529</v>
      </c>
      <c r="H63" s="27">
        <f t="shared" si="2"/>
        <v>36.741573033707866</v>
      </c>
    </row>
    <row r="64" spans="3:8" ht="12" customHeight="1">
      <c r="C64" s="15" t="s">
        <v>61</v>
      </c>
      <c r="D64" s="44">
        <v>17337</v>
      </c>
      <c r="E64" s="44">
        <v>13724</v>
      </c>
      <c r="F64" s="44">
        <v>12967</v>
      </c>
      <c r="G64" s="27">
        <f t="shared" si="3"/>
        <v>79.16017765472688</v>
      </c>
      <c r="H64" s="27">
        <f t="shared" si="2"/>
        <v>105.83789619804118</v>
      </c>
    </row>
    <row r="65" spans="3:8" ht="13.5" customHeight="1">
      <c r="C65" s="14" t="s">
        <v>13</v>
      </c>
      <c r="D65" s="43">
        <f>D67+D68+D69</f>
        <v>17560</v>
      </c>
      <c r="E65" s="43">
        <f>E67+E68+E69</f>
        <v>16541</v>
      </c>
      <c r="F65" s="43">
        <f>F67+F68+F69</f>
        <v>18501</v>
      </c>
      <c r="G65" s="28">
        <f t="shared" si="3"/>
        <v>94.19703872437357</v>
      </c>
      <c r="H65" s="28">
        <f t="shared" si="2"/>
        <v>89.40597805524025</v>
      </c>
    </row>
    <row r="66" spans="3:8" ht="12" customHeight="1">
      <c r="C66" s="21" t="s">
        <v>3</v>
      </c>
      <c r="D66" s="48"/>
      <c r="E66" s="48"/>
      <c r="F66" s="48"/>
      <c r="G66" s="28"/>
      <c r="H66" s="28"/>
    </row>
    <row r="67" spans="3:8" ht="12.75" customHeight="1">
      <c r="C67" s="21" t="s">
        <v>8</v>
      </c>
      <c r="D67" s="49">
        <v>274</v>
      </c>
      <c r="E67" s="49">
        <v>274</v>
      </c>
      <c r="F67" s="49">
        <v>181</v>
      </c>
      <c r="G67" s="27">
        <f>E67/D67*100</f>
        <v>100</v>
      </c>
      <c r="H67" s="27">
        <f t="shared" si="2"/>
        <v>151.38121546961324</v>
      </c>
    </row>
    <row r="68" spans="3:8" ht="13.5" customHeight="1">
      <c r="C68" s="15" t="s">
        <v>38</v>
      </c>
      <c r="D68" s="44">
        <v>10366</v>
      </c>
      <c r="E68" s="44">
        <v>10199</v>
      </c>
      <c r="F68" s="44">
        <v>9329</v>
      </c>
      <c r="G68" s="27">
        <f>E68/D68*100</f>
        <v>98.38896392050935</v>
      </c>
      <c r="H68" s="27">
        <f t="shared" si="2"/>
        <v>109.32575838782293</v>
      </c>
    </row>
    <row r="69" spans="3:8" ht="13.5" customHeight="1">
      <c r="C69" s="15" t="s">
        <v>54</v>
      </c>
      <c r="D69" s="44">
        <v>6920</v>
      </c>
      <c r="E69" s="44">
        <v>6068</v>
      </c>
      <c r="F69" s="44">
        <v>8991</v>
      </c>
      <c r="G69" s="27">
        <f>E69/D69*100</f>
        <v>87.6878612716763</v>
      </c>
      <c r="H69" s="27">
        <f t="shared" si="2"/>
        <v>67.48971193415639</v>
      </c>
    </row>
    <row r="70" spans="3:8" ht="13.5" customHeight="1">
      <c r="C70" s="13" t="s">
        <v>28</v>
      </c>
      <c r="D70" s="45">
        <v>0</v>
      </c>
      <c r="E70" s="45">
        <v>0</v>
      </c>
      <c r="F70" s="45">
        <v>115</v>
      </c>
      <c r="G70" s="28">
        <v>0</v>
      </c>
      <c r="H70" s="28">
        <v>0</v>
      </c>
    </row>
    <row r="71" spans="3:8" ht="15" customHeight="1">
      <c r="C71" s="14" t="s">
        <v>9</v>
      </c>
      <c r="D71" s="43">
        <f>D73+D74+D75+D76+D78+D77</f>
        <v>91126</v>
      </c>
      <c r="E71" s="43">
        <f>E73+E74+E75+E76+E78+E77</f>
        <v>90078</v>
      </c>
      <c r="F71" s="43">
        <f>F73+F74+F75+F76+F78+F77</f>
        <v>69644</v>
      </c>
      <c r="G71" s="28">
        <f>E71/D71*100</f>
        <v>98.84994403353599</v>
      </c>
      <c r="H71" s="28">
        <f t="shared" si="2"/>
        <v>129.34064671759234</v>
      </c>
    </row>
    <row r="72" spans="3:8" ht="12" customHeight="1">
      <c r="C72" s="21" t="s">
        <v>3</v>
      </c>
      <c r="D72" s="48"/>
      <c r="E72" s="48"/>
      <c r="F72" s="48"/>
      <c r="G72" s="28"/>
      <c r="H72" s="27"/>
    </row>
    <row r="73" spans="3:8" ht="13.5" customHeight="1">
      <c r="C73" s="15" t="s">
        <v>35</v>
      </c>
      <c r="D73" s="44">
        <v>15108</v>
      </c>
      <c r="E73" s="44">
        <v>14958</v>
      </c>
      <c r="F73" s="44">
        <v>9979</v>
      </c>
      <c r="G73" s="27">
        <f>E73/D73*100</f>
        <v>99.00714853057983</v>
      </c>
      <c r="H73" s="27">
        <f t="shared" si="2"/>
        <v>149.89477903597555</v>
      </c>
    </row>
    <row r="74" spans="3:8" ht="12.75" customHeight="1">
      <c r="C74" s="15" t="s">
        <v>36</v>
      </c>
      <c r="D74" s="44">
        <v>60824</v>
      </c>
      <c r="E74" s="44">
        <v>60022</v>
      </c>
      <c r="F74" s="44">
        <v>47844</v>
      </c>
      <c r="G74" s="27">
        <f>E74/D74*100</f>
        <v>98.6814415362357</v>
      </c>
      <c r="H74" s="27">
        <f t="shared" si="2"/>
        <v>125.45355739486665</v>
      </c>
    </row>
    <row r="75" spans="3:8" ht="25.5" customHeight="1">
      <c r="C75" s="15" t="s">
        <v>66</v>
      </c>
      <c r="D75" s="44">
        <v>0</v>
      </c>
      <c r="E75" s="44">
        <v>0</v>
      </c>
      <c r="F75" s="44">
        <v>30</v>
      </c>
      <c r="G75" s="27">
        <v>0</v>
      </c>
      <c r="H75" s="27">
        <f t="shared" si="2"/>
        <v>0</v>
      </c>
    </row>
    <row r="76" spans="3:8" ht="13.5" customHeight="1">
      <c r="C76" s="34" t="s">
        <v>71</v>
      </c>
      <c r="D76" s="44">
        <v>274</v>
      </c>
      <c r="E76" s="44">
        <v>274</v>
      </c>
      <c r="F76" s="44">
        <v>45</v>
      </c>
      <c r="G76" s="27">
        <f aca="true" t="shared" si="4" ref="G76:G97">E76/D76*100</f>
        <v>100</v>
      </c>
      <c r="H76" s="27">
        <f aca="true" t="shared" si="5" ref="H76:H97">E76/F76*100</f>
        <v>608.8888888888889</v>
      </c>
    </row>
    <row r="77" spans="3:8" ht="18.75" customHeight="1">
      <c r="C77" s="34" t="s">
        <v>89</v>
      </c>
      <c r="D77" s="44">
        <v>6095</v>
      </c>
      <c r="E77" s="44">
        <v>6005</v>
      </c>
      <c r="F77" s="44">
        <v>5300</v>
      </c>
      <c r="G77" s="27">
        <f t="shared" si="4"/>
        <v>98.52337981952421</v>
      </c>
      <c r="H77" s="27">
        <f t="shared" si="5"/>
        <v>113.30188679245283</v>
      </c>
    </row>
    <row r="78" spans="3:8" ht="13.5" customHeight="1">
      <c r="C78" s="15" t="s">
        <v>37</v>
      </c>
      <c r="D78" s="44">
        <v>8825</v>
      </c>
      <c r="E78" s="44">
        <v>8819</v>
      </c>
      <c r="F78" s="44">
        <v>6446</v>
      </c>
      <c r="G78" s="27">
        <f t="shared" si="4"/>
        <v>99.93201133144476</v>
      </c>
      <c r="H78" s="27">
        <f t="shared" si="5"/>
        <v>136.81352776915915</v>
      </c>
    </row>
    <row r="79" spans="3:8" ht="12.75" customHeight="1">
      <c r="C79" s="13" t="s">
        <v>69</v>
      </c>
      <c r="D79" s="45">
        <f>D81+D82</f>
        <v>12535</v>
      </c>
      <c r="E79" s="45">
        <f>E81+E82</f>
        <v>12452</v>
      </c>
      <c r="F79" s="45">
        <f>F81+F82</f>
        <v>11892</v>
      </c>
      <c r="G79" s="28">
        <f t="shared" si="4"/>
        <v>99.33785400877542</v>
      </c>
      <c r="H79" s="28">
        <f t="shared" si="5"/>
        <v>104.70904809956274</v>
      </c>
    </row>
    <row r="80" spans="3:8" ht="12.75" customHeight="1">
      <c r="C80" s="15" t="s">
        <v>3</v>
      </c>
      <c r="D80" s="44"/>
      <c r="E80" s="44"/>
      <c r="F80" s="44"/>
      <c r="G80" s="27"/>
      <c r="H80" s="27"/>
    </row>
    <row r="81" spans="3:8" ht="12" customHeight="1">
      <c r="C81" s="15" t="s">
        <v>60</v>
      </c>
      <c r="D81" s="44">
        <v>12535</v>
      </c>
      <c r="E81" s="44">
        <v>12452</v>
      </c>
      <c r="F81" s="44">
        <v>11892</v>
      </c>
      <c r="G81" s="27">
        <f t="shared" si="4"/>
        <v>99.33785400877542</v>
      </c>
      <c r="H81" s="27">
        <f t="shared" si="5"/>
        <v>104.70904809956274</v>
      </c>
    </row>
    <row r="82" spans="3:8" ht="25.5" customHeight="1">
      <c r="C82" s="15" t="s">
        <v>70</v>
      </c>
      <c r="D82" s="44">
        <v>0</v>
      </c>
      <c r="E82" s="44">
        <v>0</v>
      </c>
      <c r="F82" s="44">
        <v>0</v>
      </c>
      <c r="G82" s="27">
        <v>0</v>
      </c>
      <c r="H82" s="27">
        <v>0</v>
      </c>
    </row>
    <row r="83" spans="3:8" ht="12.75" customHeight="1">
      <c r="C83" s="14" t="s">
        <v>10</v>
      </c>
      <c r="D83" s="43">
        <f>D85+D86+D87+D88+D89</f>
        <v>18480</v>
      </c>
      <c r="E83" s="43">
        <f>E85+E86+E87+E88+E89</f>
        <v>18398</v>
      </c>
      <c r="F83" s="43">
        <f>F85+F86+F87+F88+F89</f>
        <v>23016</v>
      </c>
      <c r="G83" s="28">
        <f t="shared" si="4"/>
        <v>99.55627705627705</v>
      </c>
      <c r="H83" s="28">
        <f t="shared" si="5"/>
        <v>79.93569690649983</v>
      </c>
    </row>
    <row r="84" spans="3:8" ht="12.75" customHeight="1">
      <c r="C84" s="21" t="s">
        <v>3</v>
      </c>
      <c r="D84" s="48"/>
      <c r="E84" s="48"/>
      <c r="F84" s="48"/>
      <c r="G84" s="28"/>
      <c r="H84" s="28"/>
    </row>
    <row r="85" spans="3:8" ht="12.75" customHeight="1">
      <c r="C85" s="15" t="s">
        <v>29</v>
      </c>
      <c r="D85" s="44">
        <v>1645</v>
      </c>
      <c r="E85" s="44">
        <v>1645</v>
      </c>
      <c r="F85" s="44">
        <v>1619</v>
      </c>
      <c r="G85" s="27">
        <f t="shared" si="4"/>
        <v>100</v>
      </c>
      <c r="H85" s="27">
        <f t="shared" si="5"/>
        <v>101.60592958616431</v>
      </c>
    </row>
    <row r="86" spans="3:8" ht="12" customHeight="1">
      <c r="C86" s="15" t="s">
        <v>30</v>
      </c>
      <c r="D86" s="44">
        <v>0</v>
      </c>
      <c r="E86" s="44">
        <v>0</v>
      </c>
      <c r="F86" s="44">
        <v>0</v>
      </c>
      <c r="G86" s="27">
        <v>0</v>
      </c>
      <c r="H86" s="27">
        <v>0</v>
      </c>
    </row>
    <row r="87" spans="3:8" ht="13.5" customHeight="1">
      <c r="C87" s="15" t="s">
        <v>31</v>
      </c>
      <c r="D87" s="44">
        <v>1686</v>
      </c>
      <c r="E87" s="44">
        <v>1680</v>
      </c>
      <c r="F87" s="44">
        <v>2004</v>
      </c>
      <c r="G87" s="27">
        <f t="shared" si="4"/>
        <v>99.644128113879</v>
      </c>
      <c r="H87" s="27">
        <f t="shared" si="5"/>
        <v>83.8323353293413</v>
      </c>
    </row>
    <row r="88" spans="3:8" ht="12" customHeight="1">
      <c r="C88" s="15" t="s">
        <v>43</v>
      </c>
      <c r="D88" s="44">
        <v>14174</v>
      </c>
      <c r="E88" s="44">
        <v>14098</v>
      </c>
      <c r="F88" s="44">
        <v>18441</v>
      </c>
      <c r="G88" s="27">
        <f t="shared" si="4"/>
        <v>99.46380697050938</v>
      </c>
      <c r="H88" s="27">
        <f t="shared" si="5"/>
        <v>76.44921641993385</v>
      </c>
    </row>
    <row r="89" spans="3:8" ht="25.5">
      <c r="C89" s="15" t="s">
        <v>32</v>
      </c>
      <c r="D89" s="44">
        <v>975</v>
      </c>
      <c r="E89" s="44">
        <v>975</v>
      </c>
      <c r="F89" s="44">
        <v>952</v>
      </c>
      <c r="G89" s="27">
        <f t="shared" si="4"/>
        <v>100</v>
      </c>
      <c r="H89" s="27">
        <f t="shared" si="5"/>
        <v>102.41596638655462</v>
      </c>
    </row>
    <row r="90" spans="3:8" ht="12.75" customHeight="1">
      <c r="C90" s="13" t="s">
        <v>42</v>
      </c>
      <c r="D90" s="45">
        <v>54</v>
      </c>
      <c r="E90" s="45">
        <f>E92</f>
        <v>54</v>
      </c>
      <c r="F90" s="45">
        <f>F92</f>
        <v>50</v>
      </c>
      <c r="G90" s="28">
        <f t="shared" si="4"/>
        <v>100</v>
      </c>
      <c r="H90" s="28">
        <f t="shared" si="5"/>
        <v>108</v>
      </c>
    </row>
    <row r="91" spans="3:8" ht="12.75" customHeight="1">
      <c r="C91" s="15" t="s">
        <v>82</v>
      </c>
      <c r="D91" s="44"/>
      <c r="E91" s="44"/>
      <c r="F91" s="44"/>
      <c r="G91" s="28"/>
      <c r="H91" s="28"/>
    </row>
    <row r="92" spans="3:8" ht="12.75" customHeight="1">
      <c r="C92" s="15" t="s">
        <v>58</v>
      </c>
      <c r="D92" s="44">
        <v>54</v>
      </c>
      <c r="E92" s="44">
        <v>54</v>
      </c>
      <c r="F92" s="44">
        <v>50</v>
      </c>
      <c r="G92" s="27">
        <f t="shared" si="4"/>
        <v>100</v>
      </c>
      <c r="H92" s="27">
        <f t="shared" si="5"/>
        <v>108</v>
      </c>
    </row>
    <row r="93" spans="3:8" ht="11.25" customHeight="1">
      <c r="C93" s="13" t="s">
        <v>63</v>
      </c>
      <c r="D93" s="45">
        <v>0</v>
      </c>
      <c r="E93" s="45">
        <v>0</v>
      </c>
      <c r="F93" s="45">
        <v>0</v>
      </c>
      <c r="G93" s="28">
        <v>0</v>
      </c>
      <c r="H93" s="28">
        <v>0</v>
      </c>
    </row>
    <row r="94" spans="3:8" ht="12.75" customHeight="1">
      <c r="C94" s="13" t="s">
        <v>64</v>
      </c>
      <c r="D94" s="45"/>
      <c r="E94" s="45"/>
      <c r="F94" s="45"/>
      <c r="G94" s="28"/>
      <c r="H94" s="28"/>
    </row>
    <row r="95" spans="3:8" ht="14.25" customHeight="1">
      <c r="C95" s="14" t="s">
        <v>11</v>
      </c>
      <c r="D95" s="43">
        <f>D42+D52+D53+D58+D65+D70+D71+D79+D83+D90</f>
        <v>188409.29499999998</v>
      </c>
      <c r="E95" s="43">
        <f>E42+E52+E53+E58+E65+E70+E71+E79+E83+E90</f>
        <v>182074.389</v>
      </c>
      <c r="F95" s="43">
        <f>F42+F52+F53+F58+F65+F70+F71+F79+F83+F90</f>
        <v>164723</v>
      </c>
      <c r="G95" s="28">
        <f t="shared" si="4"/>
        <v>96.63768923927029</v>
      </c>
      <c r="H95" s="28">
        <f t="shared" si="5"/>
        <v>110.53367714283979</v>
      </c>
    </row>
    <row r="96" spans="3:8" ht="18.75" customHeight="1" hidden="1">
      <c r="C96" s="14"/>
      <c r="D96" s="43"/>
      <c r="E96" s="43"/>
      <c r="F96" s="43">
        <v>1838</v>
      </c>
      <c r="G96" s="28" t="e">
        <f t="shared" si="4"/>
        <v>#DIV/0!</v>
      </c>
      <c r="H96" s="28">
        <f t="shared" si="5"/>
        <v>0</v>
      </c>
    </row>
    <row r="97" spans="3:8" ht="24.75" customHeight="1">
      <c r="C97" s="14" t="s">
        <v>33</v>
      </c>
      <c r="D97" s="49">
        <f>D39-D95</f>
        <v>-7582.994999999995</v>
      </c>
      <c r="E97" s="49">
        <f>E39-E95</f>
        <v>320.9109999999928</v>
      </c>
      <c r="F97" s="49">
        <f>F39-F95</f>
        <v>366.1000000000058</v>
      </c>
      <c r="G97" s="27">
        <f t="shared" si="4"/>
        <v>-4.23198221810766</v>
      </c>
      <c r="H97" s="27">
        <f t="shared" si="5"/>
        <v>87.65665118819658</v>
      </c>
    </row>
    <row r="98" spans="3:8" ht="28.5" customHeight="1">
      <c r="C98" s="11"/>
      <c r="D98" s="29"/>
      <c r="E98" s="29"/>
      <c r="F98" s="29"/>
      <c r="G98" s="29"/>
      <c r="H98" s="30"/>
    </row>
    <row r="99" spans="3:8" ht="54" customHeight="1">
      <c r="C99" s="41" t="s">
        <v>86</v>
      </c>
      <c r="D99" s="31"/>
      <c r="E99" s="31"/>
      <c r="F99" s="31" t="s">
        <v>83</v>
      </c>
      <c r="G99" s="53" t="s">
        <v>87</v>
      </c>
      <c r="H99" s="53"/>
    </row>
    <row r="100" spans="3:8" ht="15">
      <c r="C100" s="9"/>
      <c r="D100" s="32"/>
      <c r="E100" s="32"/>
      <c r="F100" s="32"/>
      <c r="G100" s="32"/>
      <c r="H100" s="33"/>
    </row>
    <row r="101" spans="3:8" ht="15">
      <c r="C101" s="9" t="s">
        <v>90</v>
      </c>
      <c r="D101" s="32"/>
      <c r="E101" s="32"/>
      <c r="F101" s="32"/>
      <c r="G101" s="32"/>
      <c r="H101" s="33"/>
    </row>
    <row r="102" spans="3:8" ht="15">
      <c r="C102" s="9" t="s">
        <v>50</v>
      </c>
      <c r="D102" s="32"/>
      <c r="E102" s="32"/>
      <c r="F102" s="32"/>
      <c r="G102" s="32"/>
      <c r="H102" s="23"/>
    </row>
    <row r="103" spans="3:8" ht="15.75">
      <c r="C103" s="10"/>
      <c r="D103" s="23"/>
      <c r="E103" s="23"/>
      <c r="F103" s="23"/>
      <c r="G103" s="23"/>
      <c r="H103" s="23"/>
    </row>
    <row r="104" spans="4:8" ht="12.75">
      <c r="D104" s="24"/>
      <c r="E104" s="24"/>
      <c r="F104" s="24"/>
      <c r="G104" s="24"/>
      <c r="H104" s="23"/>
    </row>
    <row r="105" spans="4:8" ht="12.75">
      <c r="D105" s="24"/>
      <c r="E105" s="24"/>
      <c r="F105" s="24"/>
      <c r="G105" s="24"/>
      <c r="H105" s="23"/>
    </row>
    <row r="106" ht="12.75">
      <c r="H106" s="25"/>
    </row>
    <row r="107" ht="12.75">
      <c r="H107" s="23"/>
    </row>
    <row r="108" ht="12.75">
      <c r="H108" s="23"/>
    </row>
    <row r="109" ht="12.75">
      <c r="H109" s="23"/>
    </row>
    <row r="110" ht="12.75">
      <c r="H110" s="23"/>
    </row>
    <row r="111" ht="12.75">
      <c r="H111" s="23"/>
    </row>
    <row r="112" ht="12.75">
      <c r="H112" s="23"/>
    </row>
    <row r="113" ht="12.75">
      <c r="H113" s="23"/>
    </row>
    <row r="114" ht="12.75">
      <c r="H114" s="23"/>
    </row>
    <row r="115" ht="12.75">
      <c r="H115" s="23"/>
    </row>
    <row r="116" ht="12.75">
      <c r="H116" s="23"/>
    </row>
    <row r="117" ht="12.75">
      <c r="H117" s="24"/>
    </row>
    <row r="118" ht="12.75">
      <c r="H118" s="24"/>
    </row>
    <row r="119" ht="12.75">
      <c r="H119" s="24"/>
    </row>
    <row r="120" ht="12.75">
      <c r="H120" s="24"/>
    </row>
    <row r="121" ht="12.75">
      <c r="H121" s="24"/>
    </row>
    <row r="122" ht="12.75">
      <c r="H122" s="24"/>
    </row>
    <row r="123" ht="12.75">
      <c r="H123" s="24"/>
    </row>
    <row r="124" ht="12.75">
      <c r="H124" s="24"/>
    </row>
    <row r="125" ht="12.75">
      <c r="H125" s="24"/>
    </row>
    <row r="126" ht="12.75">
      <c r="H126" s="24"/>
    </row>
    <row r="127" ht="12.75">
      <c r="H127" s="24"/>
    </row>
    <row r="128" ht="12.75">
      <c r="H128" s="24"/>
    </row>
    <row r="129" ht="12.75">
      <c r="H129" s="24"/>
    </row>
    <row r="130" ht="12.75">
      <c r="H130" s="24"/>
    </row>
    <row r="131" ht="12.75">
      <c r="H131" s="24"/>
    </row>
    <row r="132" ht="12.75">
      <c r="H132" s="24"/>
    </row>
    <row r="133" ht="12.75">
      <c r="H133" s="24"/>
    </row>
    <row r="134" ht="12.75">
      <c r="H134" s="24"/>
    </row>
    <row r="135" ht="12.75">
      <c r="H135" s="24"/>
    </row>
    <row r="136" ht="12.75">
      <c r="H136" s="24"/>
    </row>
    <row r="137" ht="12.75">
      <c r="H137" s="24"/>
    </row>
    <row r="138" ht="12.75">
      <c r="H138" s="24"/>
    </row>
    <row r="139" ht="12.75">
      <c r="H139" s="24"/>
    </row>
    <row r="140" ht="12.75">
      <c r="H140" s="24"/>
    </row>
    <row r="141" ht="12.75">
      <c r="H141" s="24"/>
    </row>
    <row r="142" ht="12.75">
      <c r="H142" s="24"/>
    </row>
    <row r="143" ht="12.75">
      <c r="H143" s="24"/>
    </row>
    <row r="144" ht="12.75">
      <c r="H144" s="24"/>
    </row>
    <row r="145" ht="12.75">
      <c r="H145" s="24"/>
    </row>
    <row r="146" ht="12.75">
      <c r="H146" s="24"/>
    </row>
  </sheetData>
  <sheetProtection/>
  <mergeCells count="4">
    <mergeCell ref="C1:H1"/>
    <mergeCell ref="C2:H3"/>
    <mergeCell ref="C4:H4"/>
    <mergeCell ref="G99:H99"/>
  </mergeCells>
  <printOptions/>
  <pageMargins left="0.15748031496062992" right="0.15748031496062992" top="0.5905511811023623" bottom="0.5905511811023623" header="0.15748031496062992" footer="0.15748031496062992"/>
  <pageSetup fitToHeight="8" fitToWidth="1" horizontalDpi="1200" verticalDpi="12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Pre_Installed User</dc:creator>
  <cp:keywords/>
  <dc:description/>
  <cp:lastModifiedBy>Райфо</cp:lastModifiedBy>
  <cp:lastPrinted>2019-01-15T10:58:54Z</cp:lastPrinted>
  <dcterms:created xsi:type="dcterms:W3CDTF">2004-09-09T10:37:16Z</dcterms:created>
  <dcterms:modified xsi:type="dcterms:W3CDTF">2019-01-15T11:07:28Z</dcterms:modified>
  <cp:category/>
  <cp:version/>
  <cp:contentType/>
  <cp:contentStatus/>
</cp:coreProperties>
</file>