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75" windowWidth="12120" windowHeight="7920" activeTab="0"/>
  </bookViews>
  <sheets>
    <sheet name="Лист1" sheetId="1" r:id="rId1"/>
  </sheets>
  <definedNames>
    <definedName name="_xlnm.Print_Area" localSheetId="0">'Лист1'!$B$1:$H$107</definedName>
  </definedNames>
  <calcPr fullCalcOnLoad="1"/>
</workbook>
</file>

<file path=xl/sharedStrings.xml><?xml version="1.0" encoding="utf-8"?>
<sst xmlns="http://schemas.openxmlformats.org/spreadsheetml/2006/main" count="107" uniqueCount="100">
  <si>
    <t>Налог на доходы физических лиц</t>
  </si>
  <si>
    <t xml:space="preserve">Налог на имущество физических лиц </t>
  </si>
  <si>
    <t>Земельный налог</t>
  </si>
  <si>
    <t>в том числе:</t>
  </si>
  <si>
    <t>ИТОГО СОБСТВЕННЫХ ДОХОДОВ</t>
  </si>
  <si>
    <t>Субвенции от бюджетов других уровней</t>
  </si>
  <si>
    <t>Субсидии от бюджетов других уровней</t>
  </si>
  <si>
    <t>ВСЕГО ДОХОДОВ</t>
  </si>
  <si>
    <t>Жилищное хозяйство</t>
  </si>
  <si>
    <t>Образование</t>
  </si>
  <si>
    <t>Социальная политика</t>
  </si>
  <si>
    <t>ВСЕГО РАСХОДОВ</t>
  </si>
  <si>
    <t>Единый налог на вмененный доход для отдельных видов деятельности</t>
  </si>
  <si>
    <t>Жилищно-коммунальное хозяйство</t>
  </si>
  <si>
    <t>Начальник финансового отдела</t>
  </si>
  <si>
    <t xml:space="preserve">       А Н А Л И З</t>
  </si>
  <si>
    <t>Д О Х О Д 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</si>
  <si>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</si>
  <si>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</si>
  <si>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</si>
  <si>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</si>
  <si>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</si>
  <si>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</si>
  <si>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</si>
  <si>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НЕНАЛОГОВЫЕ ДОХОДЫ</t>
  </si>
  <si>
    <t>Р А С Х О Д Ы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</si>
  <si>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</si>
  <si>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</si>
  <si>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</si>
  <si>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</si>
  <si>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</si>
  <si>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Охрана окружающей среды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</si>
  <si>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</si>
  <si>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</si>
  <si>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</si>
  <si>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</si>
  <si>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ПРОФИЦИТ БЮДЖЕТА (со знаком плюс) ДЕФИЦИТ БЮДЖЕТА (со знаком минус)</t>
  </si>
  <si>
    <t>НАЛОГИ НА ПРИБЫЛЬ, ДОХОДЫ</t>
  </si>
  <si>
    <t>ЗАДОЛЖЕННОСТЬ И ПЕРЕРАСЧЁТЫ ПО ОТМЕНЕННЫМ НАЛОГАМ, СБОРАМ И ИНЫМ ОБЯЗАТЕЛЬНЫМ ПЛАТЕЖАМ</t>
  </si>
  <si>
    <t>Дошкольное образование</t>
  </si>
  <si>
    <t>Общее образование</t>
  </si>
  <si>
    <t>Другие вопросы в области образования</t>
  </si>
  <si>
    <t>Проценты, полученные от предоставления кредитов внутри страны</t>
  </si>
  <si>
    <t>ДОХОДЫ ОТ ПРОДАЖИ ЗЕМЛИ</t>
  </si>
  <si>
    <t>Доходы от использования имущества, находящегося в государственной и муниципальной собственности</t>
  </si>
  <si>
    <t xml:space="preserve">Коммунальное хозяйство </t>
  </si>
  <si>
    <t>Средства федерального бюджета на реализацию федеральных инвестиционных программ</t>
  </si>
  <si>
    <t>Национальная оборона</t>
  </si>
  <si>
    <t>Налог на имущество организаций</t>
  </si>
  <si>
    <t>Единый сельскохозяйственный налог</t>
  </si>
  <si>
    <t xml:space="preserve">% исполне-ния   к  прошлому году 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</si>
  <si>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</si>
  <si>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</si>
  <si>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</si>
  <si>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оганов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</si>
  <si>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</si>
  <si>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 xml:space="preserve">            </t>
  </si>
  <si>
    <t>% исполне-ния к текущему году</t>
  </si>
  <si>
    <t>Т. М. Волгина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</si>
  <si>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</si>
  <si>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</si>
  <si>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исп. Юренкова Г. М.</t>
  </si>
  <si>
    <t>тел. 2-11-37</t>
  </si>
  <si>
    <t xml:space="preserve">Другие общегосударственные вопросы </t>
  </si>
  <si>
    <t>Иные межбюджетные трансферты</t>
  </si>
  <si>
    <t xml:space="preserve">        </t>
  </si>
  <si>
    <t>Благоустройство</t>
  </si>
  <si>
    <t xml:space="preserve">исполнения консолидированного бюджета Рогнединского района                                                                                                                                              </t>
  </si>
  <si>
    <t>Обеспечение пожарной безопасности</t>
  </si>
  <si>
    <t>Обеспечение проведение выборов и референдумов</t>
  </si>
  <si>
    <t>Массовый спорт</t>
  </si>
  <si>
    <t>Водное хозяйство</t>
  </si>
  <si>
    <t>Культура</t>
  </si>
  <si>
    <t>Дорожное хозяйство</t>
  </si>
  <si>
    <t xml:space="preserve">Возврат остатков субсидий, субвенций и иных межбюджетных трансфертов, имеющих целевое значение, прошлых лет </t>
  </si>
  <si>
    <t>Межбюджетные трансферты</t>
  </si>
  <si>
    <t>Обслуживание муниципального  долга</t>
  </si>
  <si>
    <t>Судебная система</t>
  </si>
  <si>
    <t>Профессиональная подготовка, переподготовка и повышение квалификации</t>
  </si>
  <si>
    <t>Дотации от других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</si>
  <si>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</si>
  <si>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Культура, кинематография</t>
  </si>
  <si>
    <t>Другие вопросы в области культуры, кинематографии</t>
  </si>
  <si>
    <t>Молодежная политика и оздоровление детей</t>
  </si>
  <si>
    <t>Налог, взимаемый в связи с применением патентной системы налообложения</t>
  </si>
  <si>
    <t>Другие вопросы в области национальной экономики</t>
  </si>
  <si>
    <t>Общеэкономические вопросы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</si>
  <si>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принадлежащих РФ, субъектам РФ или муниципальным образованиям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</si>
  <si>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</si>
  <si>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РФ</t>
  </si>
  <si>
    <t>Факт на 01.01.2015 года</t>
  </si>
  <si>
    <t xml:space="preserve">Единый налог, взимаемый в связи с применением упрощенной системы налогообложения </t>
  </si>
  <si>
    <t>НАЛОГИ НА ИМУЩЕСТВО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</si>
  <si>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</si>
  <si>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государственной и муниципальой собствености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</si>
  <si>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</si>
  <si>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</si>
  <si>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Утвержденный план 2015 года</t>
  </si>
  <si>
    <t>Факт на 01.01.2016 года</t>
  </si>
  <si>
    <t>по состоянию на 1 января 2016 года (доходы и расходы)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</si>
</sst>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0.0%"/>
    <numFmt numFmtId="170" formatCode="0.0"/>
    <numFmt numFmtId="171" formatCode="#,##0.00&quot;р.&quot;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1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0" fontId="4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10" xfId="0" applyNumberFormat="1" applyFont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 applyProtection="1">
      <alignment horizontal="center" vertical="center"/>
      <protection locked="0"/>
    </xf>
    <xf numFmtId="170" fontId="8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8" fillId="0" borderId="10" xfId="0" applyNumberFormat="1" applyFont="1" applyBorder="1" applyAlignment="1" applyProtection="1">
      <alignment horizontal="center" vertical="center"/>
      <protection hidden="1"/>
    </xf>
    <xf numFmtId="0" fontId="12" fillId="0" borderId="10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5" fillId="0" borderId="10" xfId="0" applyFont="1" applyBorder="1" applyAlignment="1" applyProtection="1">
      <alignment vertical="top" wrapText="1"/>
      <protection locked="0"/>
    </xf>
    <xf numFmtId="170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170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 applyProtection="1">
      <alignment horizontal="left" wrapText="1"/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1"/>
  <sheetViews>
    <sheetView tabSelected="1" zoomScaleSheetLayoutView="100" zoomScalePageLayoutView="0" workbookViewId="0" topLeftCell="B1">
      <selection activeCell="J6" sqref="J6"/>
    </sheetView>
  </sheetViews>
  <sheetFormatPr defaultColWidth="9.00390625" defaultRowHeight="12.75"/>
  <cols>
    <col min="1" max="1" width="1.75390625" style="0" hidden="1" customWidth="1"/>
    <col min="2" max="2" width="5.125" style="0" customWidth="1"/>
    <col min="3" max="3" width="36.875" style="0" customWidth="1"/>
    <col min="4" max="4" width="11.125" style="0" customWidth="1"/>
    <col min="5" max="5" width="12.00390625" style="0" customWidth="1"/>
    <col min="6" max="6" width="11.25390625" style="0" customWidth="1"/>
    <col min="7" max="7" width="11.00390625" style="0" customWidth="1"/>
    <col min="8" max="8" width="11.25390625" style="0" customWidth="1"/>
  </cols>
  <sheetData>
    <row r="1" spans="2:8" ht="15.75">
      <c r="B1" s="4"/>
      <c r="C1" s="55" t="s">
        <v>15</v>
      </c>
      <c r="D1" s="55"/>
      <c r="E1" s="55"/>
      <c r="F1" s="55"/>
      <c r="G1" s="55"/>
      <c r="H1" s="55"/>
    </row>
    <row r="2" spans="1:8" s="1" customFormat="1" ht="1.5" customHeight="1">
      <c r="A2" s="4"/>
      <c r="B2" s="5"/>
      <c r="C2" s="56" t="s">
        <v>67</v>
      </c>
      <c r="D2" s="56"/>
      <c r="E2" s="56"/>
      <c r="F2" s="56"/>
      <c r="G2" s="56"/>
      <c r="H2" s="56"/>
    </row>
    <row r="3" spans="1:8" s="1" customFormat="1" ht="24" customHeight="1">
      <c r="A3" s="4"/>
      <c r="B3" s="4"/>
      <c r="C3" s="56"/>
      <c r="D3" s="56"/>
      <c r="E3" s="56"/>
      <c r="F3" s="56"/>
      <c r="G3" s="56"/>
      <c r="H3" s="56"/>
    </row>
    <row r="4" spans="1:8" s="1" customFormat="1" ht="18" customHeight="1">
      <c r="A4" s="4"/>
      <c r="B4" s="4"/>
      <c r="C4" s="56" t="s">
        <v>99</v>
      </c>
      <c r="D4" s="57"/>
      <c r="E4" s="57"/>
      <c r="F4" s="57"/>
      <c r="G4" s="57"/>
      <c r="H4" s="57"/>
    </row>
    <row r="5" spans="1:8" s="1" customFormat="1" ht="14.25" customHeight="1" hidden="1">
      <c r="A5" s="4"/>
      <c r="B5" s="6"/>
      <c r="C5" s="5"/>
      <c r="D5" s="6"/>
      <c r="E5" s="6"/>
      <c r="F5" s="6"/>
      <c r="G5" s="6"/>
      <c r="H5" s="2"/>
    </row>
    <row r="6" spans="1:8" s="1" customFormat="1" ht="87.75" customHeight="1">
      <c r="A6" s="4"/>
      <c r="B6"/>
      <c r="C6" s="3"/>
      <c r="D6" s="7" t="s">
        <v>97</v>
      </c>
      <c r="E6" s="7" t="s">
        <v>98</v>
      </c>
      <c r="F6" s="7" t="s">
        <v>90</v>
      </c>
      <c r="G6" s="7" t="s">
        <v>57</v>
      </c>
      <c r="H6" s="7" t="s">
        <v>50</v>
      </c>
    </row>
    <row r="7" spans="1:8" s="2" customFormat="1" ht="15.75" customHeight="1">
      <c r="A7" s="6"/>
      <c r="B7"/>
      <c r="C7" s="8">
        <v>1</v>
      </c>
      <c r="D7" s="8">
        <v>2</v>
      </c>
      <c r="E7" s="8">
        <v>3</v>
      </c>
      <c r="F7" s="8">
        <v>4</v>
      </c>
      <c r="G7" s="8">
        <v>5</v>
      </c>
      <c r="H7" s="12">
        <v>6</v>
      </c>
    </row>
    <row r="8" spans="3:8" ht="17.25" customHeight="1">
      <c r="C8" s="19" t="s">
        <v>16</v>
      </c>
      <c r="D8" s="17"/>
      <c r="E8" s="17"/>
      <c r="F8" s="17"/>
      <c r="G8" s="22"/>
      <c r="H8" s="18"/>
    </row>
    <row r="9" spans="3:8" ht="18" customHeight="1">
      <c r="C9" s="50" t="s">
        <v>37</v>
      </c>
      <c r="D9" s="33">
        <f>D10</f>
        <v>30086.9</v>
      </c>
      <c r="E9" s="33">
        <f>E10</f>
        <v>29940.6</v>
      </c>
      <c r="F9" s="33">
        <f>F10</f>
        <v>24001</v>
      </c>
      <c r="G9" s="37">
        <f>E9/D9*100</f>
        <v>99.51374186107574</v>
      </c>
      <c r="H9" s="37">
        <f>E9/F9*100</f>
        <v>124.74730219574184</v>
      </c>
    </row>
    <row r="10" spans="3:8" ht="13.5" customHeight="1">
      <c r="C10" s="49" t="s">
        <v>0</v>
      </c>
      <c r="D10" s="34">
        <v>30086.9</v>
      </c>
      <c r="E10" s="34">
        <v>29940.6</v>
      </c>
      <c r="F10" s="34">
        <v>24001</v>
      </c>
      <c r="G10" s="36">
        <f aca="true" t="shared" si="0" ref="G10:G76">E10/D10*100</f>
        <v>99.51374186107574</v>
      </c>
      <c r="H10" s="36">
        <f aca="true" t="shared" si="1" ref="H10:H76">E10/F10*100</f>
        <v>124.74730219574184</v>
      </c>
    </row>
    <row r="11" spans="3:8" ht="50.25" customHeight="1">
      <c r="C11" s="53" t="s">
        <v>88</v>
      </c>
      <c r="D11" s="35">
        <f>D12</f>
        <v>4003.4</v>
      </c>
      <c r="E11" s="35">
        <f>E12</f>
        <v>4050.5</v>
      </c>
      <c r="F11" s="35">
        <f>F12</f>
        <v>3690</v>
      </c>
      <c r="G11" s="35">
        <f>E11/D11*100</f>
        <v>101.17649997502123</v>
      </c>
      <c r="H11" s="36">
        <f>E11/F11*100</f>
        <v>109.76964769647697</v>
      </c>
    </row>
    <row r="12" spans="3:8" ht="24" customHeight="1">
      <c r="C12" s="25" t="s">
        <v>89</v>
      </c>
      <c r="D12" s="34">
        <v>4003.4</v>
      </c>
      <c r="E12" s="34">
        <v>4050.5</v>
      </c>
      <c r="F12" s="34">
        <v>3690</v>
      </c>
      <c r="G12" s="36">
        <f>E11/D11*100</f>
        <v>101.17649997502123</v>
      </c>
      <c r="H12" s="36">
        <f>E12/F12*100</f>
        <v>109.76964769647697</v>
      </c>
    </row>
    <row r="13" spans="3:8" ht="13.5" customHeight="1">
      <c r="C13" s="51" t="s">
        <v>17</v>
      </c>
      <c r="D13" s="52">
        <f>D14+D15+D16+D17</f>
        <v>2108.5</v>
      </c>
      <c r="E13" s="52">
        <f>E14+E15+E16+E17</f>
        <v>2099.9</v>
      </c>
      <c r="F13" s="47">
        <f>F14+F15+F16+F17</f>
        <v>1919</v>
      </c>
      <c r="G13" s="37">
        <f t="shared" si="0"/>
        <v>99.59212710457672</v>
      </c>
      <c r="H13" s="37">
        <f t="shared" si="1"/>
        <v>109.42678478374152</v>
      </c>
    </row>
    <row r="14" spans="3:8" ht="24.75" customHeight="1">
      <c r="C14" s="25" t="s">
        <v>12</v>
      </c>
      <c r="D14" s="34">
        <v>1724.5</v>
      </c>
      <c r="E14" s="34">
        <v>1724.5</v>
      </c>
      <c r="F14" s="34">
        <v>1844</v>
      </c>
      <c r="G14" s="36">
        <f t="shared" si="0"/>
        <v>100</v>
      </c>
      <c r="H14" s="36">
        <f t="shared" si="1"/>
        <v>93.51952277657267</v>
      </c>
    </row>
    <row r="15" spans="3:8" ht="24.75" customHeight="1">
      <c r="C15" s="25" t="s">
        <v>84</v>
      </c>
      <c r="D15" s="34">
        <v>0</v>
      </c>
      <c r="E15" s="34">
        <v>0</v>
      </c>
      <c r="F15" s="34">
        <v>0</v>
      </c>
      <c r="G15" s="36">
        <v>0</v>
      </c>
      <c r="H15" s="36">
        <v>0</v>
      </c>
    </row>
    <row r="16" spans="3:8" ht="38.25" customHeight="1">
      <c r="C16" s="16" t="s">
        <v>91</v>
      </c>
      <c r="D16" s="34">
        <v>0</v>
      </c>
      <c r="E16" s="34">
        <v>0</v>
      </c>
      <c r="F16" s="34">
        <v>0</v>
      </c>
      <c r="G16" s="36">
        <v>0</v>
      </c>
      <c r="H16" s="36">
        <v>0</v>
      </c>
    </row>
    <row r="17" spans="3:8" ht="14.25" customHeight="1">
      <c r="C17" s="16" t="s">
        <v>49</v>
      </c>
      <c r="D17" s="34">
        <v>384</v>
      </c>
      <c r="E17" s="34">
        <v>375.4</v>
      </c>
      <c r="F17" s="34">
        <v>75</v>
      </c>
      <c r="G17" s="36">
        <f t="shared" si="0"/>
        <v>97.76041666666666</v>
      </c>
      <c r="H17" s="36">
        <f t="shared" si="1"/>
        <v>500.5333333333333</v>
      </c>
    </row>
    <row r="18" spans="3:8" ht="13.5" customHeight="1">
      <c r="C18" s="13" t="s">
        <v>92</v>
      </c>
      <c r="D18" s="35">
        <f>D19+D20+D21</f>
        <v>6737</v>
      </c>
      <c r="E18" s="35">
        <f>E19+E20+E21</f>
        <v>7768</v>
      </c>
      <c r="F18" s="35">
        <f>F19+F20+F21</f>
        <v>5086</v>
      </c>
      <c r="G18" s="37">
        <f t="shared" si="0"/>
        <v>115.30354757310374</v>
      </c>
      <c r="H18" s="37">
        <f t="shared" si="1"/>
        <v>152.7329925285096</v>
      </c>
    </row>
    <row r="19" spans="3:30" ht="13.5" customHeight="1">
      <c r="C19" s="23" t="s">
        <v>1</v>
      </c>
      <c r="D19" s="34">
        <v>696</v>
      </c>
      <c r="E19" s="34">
        <v>700.4</v>
      </c>
      <c r="F19" s="34">
        <v>587</v>
      </c>
      <c r="G19" s="36">
        <f t="shared" si="0"/>
        <v>100.63218390804597</v>
      </c>
      <c r="H19" s="36">
        <f>E19/F19*100</f>
        <v>119.31856899488926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1"/>
      <c r="X19" s="21"/>
      <c r="Y19" s="21"/>
      <c r="Z19" s="21"/>
      <c r="AA19" s="21"/>
      <c r="AB19" s="21"/>
      <c r="AC19" s="21"/>
      <c r="AD19" s="21"/>
    </row>
    <row r="20" spans="3:8" ht="12.75" customHeight="1">
      <c r="C20" s="23" t="s">
        <v>48</v>
      </c>
      <c r="D20" s="34">
        <v>0</v>
      </c>
      <c r="E20" s="34">
        <v>0</v>
      </c>
      <c r="F20" s="34">
        <v>0</v>
      </c>
      <c r="G20" s="36">
        <v>0</v>
      </c>
      <c r="H20" s="36">
        <v>0</v>
      </c>
    </row>
    <row r="21" spans="3:8" ht="12.75" customHeight="1">
      <c r="C21" s="16" t="s">
        <v>2</v>
      </c>
      <c r="D21" s="34">
        <v>6041</v>
      </c>
      <c r="E21" s="34">
        <v>7067.6</v>
      </c>
      <c r="F21" s="34">
        <v>4499</v>
      </c>
      <c r="G21" s="36">
        <f t="shared" si="0"/>
        <v>116.99387518622746</v>
      </c>
      <c r="H21" s="36">
        <f t="shared" si="1"/>
        <v>157.0926872638364</v>
      </c>
    </row>
    <row r="22" spans="3:8" ht="14.25" customHeight="1">
      <c r="C22" s="14" t="s">
        <v>18</v>
      </c>
      <c r="D22" s="35">
        <v>253.3</v>
      </c>
      <c r="E22" s="35">
        <v>253.3</v>
      </c>
      <c r="F22" s="35">
        <v>227</v>
      </c>
      <c r="G22" s="37">
        <f t="shared" si="0"/>
        <v>100</v>
      </c>
      <c r="H22" s="37">
        <f t="shared" si="1"/>
        <v>111.58590308370044</v>
      </c>
    </row>
    <row r="23" spans="3:10" ht="38.25" customHeight="1">
      <c r="C23" s="54" t="s">
        <v>38</v>
      </c>
      <c r="D23" s="33">
        <v>0</v>
      </c>
      <c r="E23" s="33">
        <v>0</v>
      </c>
      <c r="F23" s="33">
        <v>0</v>
      </c>
      <c r="G23" s="37">
        <v>0</v>
      </c>
      <c r="H23" s="37">
        <v>0</v>
      </c>
      <c r="J23" s="32"/>
    </row>
    <row r="24" spans="3:8" ht="51.75" customHeight="1">
      <c r="C24" s="14" t="s">
        <v>19</v>
      </c>
      <c r="D24" s="37">
        <f>D28+D27+D26+D29</f>
        <v>4519.3</v>
      </c>
      <c r="E24" s="37">
        <f>E28+E27+E26+E29</f>
        <v>4604.8</v>
      </c>
      <c r="F24" s="37">
        <f>F28+F27+F26+F29</f>
        <v>3386</v>
      </c>
      <c r="G24" s="37">
        <f t="shared" si="0"/>
        <v>101.89188591153497</v>
      </c>
      <c r="H24" s="37">
        <f t="shared" si="1"/>
        <v>135.99527466036622</v>
      </c>
    </row>
    <row r="25" spans="3:9" ht="13.5" customHeight="1">
      <c r="C25" s="16" t="s">
        <v>3</v>
      </c>
      <c r="D25" s="36"/>
      <c r="E25" s="37"/>
      <c r="F25" s="37"/>
      <c r="G25" s="36"/>
      <c r="H25" s="36"/>
      <c r="I25" s="48"/>
    </row>
    <row r="26" spans="3:9" ht="24.75" customHeight="1">
      <c r="C26" s="16" t="s">
        <v>42</v>
      </c>
      <c r="D26" s="34">
        <v>0</v>
      </c>
      <c r="E26" s="34">
        <v>0</v>
      </c>
      <c r="F26" s="34">
        <v>0</v>
      </c>
      <c r="G26" s="36">
        <v>0</v>
      </c>
      <c r="H26" s="36">
        <v>0</v>
      </c>
      <c r="I26" s="48"/>
    </row>
    <row r="27" spans="3:10" ht="76.5">
      <c r="C27" s="46" t="s">
        <v>87</v>
      </c>
      <c r="D27" s="34">
        <v>1</v>
      </c>
      <c r="E27" s="34">
        <v>1</v>
      </c>
      <c r="F27" s="34">
        <v>1</v>
      </c>
      <c r="G27" s="36">
        <f>E27/D27*100</f>
        <v>100</v>
      </c>
      <c r="H27" s="36">
        <f>E27/F27*100</f>
        <v>100</v>
      </c>
      <c r="I27" s="48"/>
      <c r="J27" s="20"/>
    </row>
    <row r="28" spans="3:9" ht="39" customHeight="1">
      <c r="C28" s="16" t="s">
        <v>44</v>
      </c>
      <c r="D28" s="34">
        <v>4518.3</v>
      </c>
      <c r="E28" s="34">
        <v>4603.8</v>
      </c>
      <c r="F28" s="34">
        <v>3385</v>
      </c>
      <c r="G28" s="36">
        <f t="shared" si="0"/>
        <v>101.89230462784676</v>
      </c>
      <c r="H28" s="36">
        <f t="shared" si="1"/>
        <v>136.0059084194978</v>
      </c>
      <c r="I28" s="48"/>
    </row>
    <row r="29" spans="3:9" ht="26.25" customHeight="1">
      <c r="C29" s="16" t="s">
        <v>20</v>
      </c>
      <c r="D29" s="34">
        <v>0</v>
      </c>
      <c r="E29" s="34">
        <v>0</v>
      </c>
      <c r="F29" s="34">
        <v>0</v>
      </c>
      <c r="G29" s="36">
        <v>0</v>
      </c>
      <c r="H29" s="36">
        <v>0</v>
      </c>
      <c r="I29" s="48"/>
    </row>
    <row r="30" spans="3:11" ht="26.25" customHeight="1">
      <c r="C30" s="14" t="s">
        <v>21</v>
      </c>
      <c r="D30" s="35">
        <f>D31</f>
        <v>123.9</v>
      </c>
      <c r="E30" s="35">
        <f>E31</f>
        <v>123.9</v>
      </c>
      <c r="F30" s="35">
        <f>F31</f>
        <v>87</v>
      </c>
      <c r="G30" s="37">
        <f t="shared" si="0"/>
        <v>100</v>
      </c>
      <c r="H30" s="37">
        <f t="shared" si="1"/>
        <v>142.41379310344828</v>
      </c>
      <c r="K30" s="32"/>
    </row>
    <row r="31" spans="3:8" ht="25.5" customHeight="1">
      <c r="C31" s="16" t="s">
        <v>22</v>
      </c>
      <c r="D31" s="34">
        <v>123.9</v>
      </c>
      <c r="E31" s="34">
        <v>123.9</v>
      </c>
      <c r="F31" s="34">
        <v>87</v>
      </c>
      <c r="G31" s="36">
        <f t="shared" si="0"/>
        <v>100</v>
      </c>
      <c r="H31" s="36">
        <f t="shared" si="1"/>
        <v>142.41379310344828</v>
      </c>
    </row>
    <row r="32" spans="3:8" ht="39" customHeight="1">
      <c r="C32" s="14" t="s">
        <v>93</v>
      </c>
      <c r="D32" s="35">
        <v>486.2</v>
      </c>
      <c r="E32" s="35">
        <v>486.2</v>
      </c>
      <c r="F32" s="35">
        <v>398</v>
      </c>
      <c r="G32" s="37">
        <f t="shared" si="0"/>
        <v>100</v>
      </c>
      <c r="H32" s="37">
        <f>E32/F32*100</f>
        <v>122.1608040201005</v>
      </c>
    </row>
    <row r="33" spans="3:8" ht="38.25" customHeight="1">
      <c r="C33" s="14" t="s">
        <v>23</v>
      </c>
      <c r="D33" s="35">
        <f>D34+D35</f>
        <v>1634</v>
      </c>
      <c r="E33" s="35">
        <f>E34+E35</f>
        <v>1634</v>
      </c>
      <c r="F33" s="35">
        <f>F34+F35</f>
        <v>218</v>
      </c>
      <c r="G33" s="37">
        <f t="shared" si="0"/>
        <v>100</v>
      </c>
      <c r="H33" s="37">
        <f>E33/F33*100</f>
        <v>749.5412844036697</v>
      </c>
    </row>
    <row r="34" spans="3:8" ht="36.75" customHeight="1">
      <c r="C34" s="16" t="s">
        <v>94</v>
      </c>
      <c r="D34" s="34">
        <v>1247.1</v>
      </c>
      <c r="E34" s="34">
        <v>1247.1</v>
      </c>
      <c r="F34" s="34">
        <v>31</v>
      </c>
      <c r="G34" s="36">
        <f t="shared" si="0"/>
        <v>100</v>
      </c>
      <c r="H34" s="36">
        <f t="shared" si="1"/>
        <v>4022.9032258064512</v>
      </c>
    </row>
    <row r="35" spans="3:8" ht="36" customHeight="1">
      <c r="C35" s="16" t="s">
        <v>95</v>
      </c>
      <c r="D35" s="34">
        <v>386.9</v>
      </c>
      <c r="E35" s="34">
        <v>386.9</v>
      </c>
      <c r="F35" s="34">
        <v>187</v>
      </c>
      <c r="G35" s="36">
        <f t="shared" si="0"/>
        <v>100</v>
      </c>
      <c r="H35" s="36">
        <f t="shared" si="1"/>
        <v>206.8983957219251</v>
      </c>
    </row>
    <row r="36" spans="3:8" ht="26.25" customHeight="1">
      <c r="C36" s="14" t="s">
        <v>96</v>
      </c>
      <c r="D36" s="35">
        <v>175.5</v>
      </c>
      <c r="E36" s="35">
        <v>175.5</v>
      </c>
      <c r="F36" s="35">
        <v>279</v>
      </c>
      <c r="G36" s="37">
        <f t="shared" si="0"/>
        <v>100</v>
      </c>
      <c r="H36" s="37">
        <f t="shared" si="1"/>
        <v>62.903225806451616</v>
      </c>
    </row>
    <row r="37" spans="3:8" ht="13.5" customHeight="1">
      <c r="C37" s="14" t="s">
        <v>43</v>
      </c>
      <c r="D37" s="35">
        <v>0</v>
      </c>
      <c r="E37" s="35">
        <v>0</v>
      </c>
      <c r="F37" s="35">
        <v>0</v>
      </c>
      <c r="G37" s="37">
        <v>0</v>
      </c>
      <c r="H37" s="37">
        <v>0</v>
      </c>
    </row>
    <row r="38" spans="3:8" ht="12.75" customHeight="1">
      <c r="C38" s="14" t="s">
        <v>24</v>
      </c>
      <c r="D38" s="35">
        <v>0</v>
      </c>
      <c r="E38" s="35">
        <v>0</v>
      </c>
      <c r="F38" s="33">
        <v>0</v>
      </c>
      <c r="G38" s="37">
        <v>0</v>
      </c>
      <c r="H38" s="37">
        <v>0</v>
      </c>
    </row>
    <row r="39" spans="3:10" ht="17.25" customHeight="1">
      <c r="C39" s="24" t="s">
        <v>4</v>
      </c>
      <c r="D39" s="33">
        <f>D38+D37+D36+D33+D32+D30+D24+D22+D18+D13+D11+D9</f>
        <v>50128</v>
      </c>
      <c r="E39" s="33">
        <f>E38+E37+E36+E33+E32+E30+E24+E22+E18+E13+E11+E9</f>
        <v>51136.7</v>
      </c>
      <c r="F39" s="33">
        <f>F9+F11+F13+F18+F22+F23+F24+F30+F32+F33+F36</f>
        <v>39291</v>
      </c>
      <c r="G39" s="37">
        <f t="shared" si="0"/>
        <v>102.01224864347272</v>
      </c>
      <c r="H39" s="37">
        <f t="shared" si="1"/>
        <v>130.1486345473518</v>
      </c>
      <c r="J39" t="s">
        <v>65</v>
      </c>
    </row>
    <row r="40" spans="3:8" ht="12" customHeight="1">
      <c r="C40" s="16" t="s">
        <v>79</v>
      </c>
      <c r="D40" s="34">
        <v>13780.9</v>
      </c>
      <c r="E40" s="34">
        <v>13780.9</v>
      </c>
      <c r="F40" s="34">
        <v>30880</v>
      </c>
      <c r="G40" s="36">
        <f t="shared" si="0"/>
        <v>100</v>
      </c>
      <c r="H40" s="36">
        <f t="shared" si="1"/>
        <v>44.62726683937824</v>
      </c>
    </row>
    <row r="41" spans="3:8" ht="14.25" customHeight="1">
      <c r="C41" s="16" t="s">
        <v>5</v>
      </c>
      <c r="D41" s="34">
        <v>62100.3</v>
      </c>
      <c r="E41" s="34">
        <v>61756.3</v>
      </c>
      <c r="F41" s="34">
        <v>60006</v>
      </c>
      <c r="G41" s="36">
        <f t="shared" si="0"/>
        <v>99.44605742645366</v>
      </c>
      <c r="H41" s="36">
        <f t="shared" si="1"/>
        <v>102.91687497916875</v>
      </c>
    </row>
    <row r="42" spans="3:8" ht="13.5" customHeight="1">
      <c r="C42" s="16" t="s">
        <v>6</v>
      </c>
      <c r="D42" s="34">
        <v>20494.3</v>
      </c>
      <c r="E42" s="34">
        <v>14835.6</v>
      </c>
      <c r="F42" s="34">
        <v>19054</v>
      </c>
      <c r="G42" s="36">
        <f t="shared" si="0"/>
        <v>72.38890813543279</v>
      </c>
      <c r="H42" s="36">
        <f t="shared" si="1"/>
        <v>77.86081662643015</v>
      </c>
    </row>
    <row r="43" spans="3:8" ht="14.25" customHeight="1">
      <c r="C43" s="16" t="s">
        <v>64</v>
      </c>
      <c r="D43" s="34">
        <v>1965.3</v>
      </c>
      <c r="E43" s="34">
        <v>1494.9</v>
      </c>
      <c r="F43" s="34">
        <v>510</v>
      </c>
      <c r="G43" s="36">
        <f t="shared" si="0"/>
        <v>76.06472294306214</v>
      </c>
      <c r="H43" s="36">
        <f t="shared" si="1"/>
        <v>293.11764705882354</v>
      </c>
    </row>
    <row r="44" spans="3:9" ht="39" customHeight="1">
      <c r="C44" s="25" t="s">
        <v>46</v>
      </c>
      <c r="D44" s="34">
        <v>0</v>
      </c>
      <c r="E44" s="34">
        <v>0</v>
      </c>
      <c r="F44" s="34">
        <v>0</v>
      </c>
      <c r="G44" s="36">
        <v>0</v>
      </c>
      <c r="H44" s="36">
        <v>0</v>
      </c>
      <c r="I44" t="s">
        <v>56</v>
      </c>
    </row>
    <row r="45" spans="3:8" ht="36.75" customHeight="1">
      <c r="C45" s="16" t="s">
        <v>74</v>
      </c>
      <c r="D45" s="34">
        <v>0</v>
      </c>
      <c r="E45" s="34">
        <v>0</v>
      </c>
      <c r="F45" s="39">
        <v>0</v>
      </c>
      <c r="G45" s="36">
        <v>0</v>
      </c>
      <c r="H45" s="36">
        <v>0</v>
      </c>
    </row>
    <row r="46" spans="3:8" ht="15" customHeight="1">
      <c r="C46" s="15" t="s">
        <v>7</v>
      </c>
      <c r="D46" s="33">
        <f>D39+D40+D41+D42+D43+D44+D45</f>
        <v>148468.8</v>
      </c>
      <c r="E46" s="33">
        <f>E39+E40+E41+E42+E43+E44+E45</f>
        <v>143004.4</v>
      </c>
      <c r="F46" s="33">
        <f>F39+F40+F41+F42+F43+F44+F45</f>
        <v>149741</v>
      </c>
      <c r="G46" s="37">
        <f t="shared" si="0"/>
        <v>96.31949608267865</v>
      </c>
      <c r="H46" s="37">
        <f t="shared" si="1"/>
        <v>95.50116534549656</v>
      </c>
    </row>
    <row r="47" spans="3:8" ht="27" customHeight="1" hidden="1">
      <c r="C47" s="15"/>
      <c r="D47" s="33"/>
      <c r="E47" s="33"/>
      <c r="F47" s="36"/>
      <c r="G47" s="37" t="e">
        <f t="shared" si="0"/>
        <v>#DIV/0!</v>
      </c>
      <c r="H47" s="37" t="e">
        <f t="shared" si="1"/>
        <v>#DIV/0!</v>
      </c>
    </row>
    <row r="48" spans="3:8" ht="15.75">
      <c r="C48" s="28" t="s">
        <v>25</v>
      </c>
      <c r="D48" s="36"/>
      <c r="E48" s="36"/>
      <c r="F48" s="35"/>
      <c r="G48" s="37"/>
      <c r="H48" s="37"/>
    </row>
    <row r="49" spans="3:8" ht="15.75">
      <c r="C49" s="14" t="s">
        <v>26</v>
      </c>
      <c r="D49" s="35">
        <f>D51+D52+D53+D54+D55+D56+D57+D58</f>
        <v>25252.899999999998</v>
      </c>
      <c r="E49" s="35">
        <f>E51+E52+E53+E54+E55+E56+E57+E58</f>
        <v>24776.6</v>
      </c>
      <c r="F49" s="35">
        <f>F51+F52+F53+F54+F55+F56+F57+F58</f>
        <v>23552</v>
      </c>
      <c r="G49" s="37">
        <f t="shared" si="0"/>
        <v>98.11387999002095</v>
      </c>
      <c r="H49" s="37">
        <f t="shared" si="1"/>
        <v>105.19955842391305</v>
      </c>
    </row>
    <row r="50" spans="3:8" ht="11.25" customHeight="1">
      <c r="C50" s="16" t="s">
        <v>3</v>
      </c>
      <c r="D50" s="35"/>
      <c r="E50" s="35"/>
      <c r="F50" s="34"/>
      <c r="G50" s="37"/>
      <c r="H50" s="37"/>
    </row>
    <row r="51" spans="3:8" ht="36" customHeight="1">
      <c r="C51" s="16" t="s">
        <v>53</v>
      </c>
      <c r="D51" s="34">
        <v>1894.9</v>
      </c>
      <c r="E51" s="34">
        <v>1894.9</v>
      </c>
      <c r="F51" s="34">
        <v>1861</v>
      </c>
      <c r="G51" s="36">
        <f t="shared" si="0"/>
        <v>100</v>
      </c>
      <c r="H51" s="36">
        <f t="shared" si="1"/>
        <v>101.82160128962923</v>
      </c>
    </row>
    <row r="52" spans="3:8" ht="49.5" customHeight="1">
      <c r="C52" s="16" t="s">
        <v>80</v>
      </c>
      <c r="D52" s="34">
        <v>335.4</v>
      </c>
      <c r="E52" s="34">
        <v>335.4</v>
      </c>
      <c r="F52" s="34">
        <v>318</v>
      </c>
      <c r="G52" s="36">
        <f t="shared" si="0"/>
        <v>100</v>
      </c>
      <c r="H52" s="36">
        <f t="shared" si="1"/>
        <v>105.47169811320754</v>
      </c>
    </row>
    <row r="53" spans="3:8" ht="39" customHeight="1">
      <c r="C53" s="16" t="s">
        <v>54</v>
      </c>
      <c r="D53" s="34">
        <v>16862.3</v>
      </c>
      <c r="E53" s="34">
        <v>16856.5</v>
      </c>
      <c r="F53" s="34">
        <v>17295</v>
      </c>
      <c r="G53" s="36">
        <f t="shared" si="0"/>
        <v>99.9656037432616</v>
      </c>
      <c r="H53" s="36">
        <f t="shared" si="1"/>
        <v>97.46458514021393</v>
      </c>
    </row>
    <row r="54" spans="3:8" ht="12.75" customHeight="1">
      <c r="C54" s="27" t="s">
        <v>77</v>
      </c>
      <c r="D54" s="36">
        <v>0</v>
      </c>
      <c r="E54" s="36">
        <v>0</v>
      </c>
      <c r="F54" s="36">
        <v>6</v>
      </c>
      <c r="G54" s="36" t="e">
        <f>E54/D54*100</f>
        <v>#DIV/0!</v>
      </c>
      <c r="H54" s="36">
        <f>E54/F54*100</f>
        <v>0</v>
      </c>
    </row>
    <row r="55" spans="3:8" ht="25.5">
      <c r="C55" s="27" t="s">
        <v>69</v>
      </c>
      <c r="D55" s="36">
        <v>3</v>
      </c>
      <c r="E55" s="36">
        <v>3</v>
      </c>
      <c r="F55" s="36">
        <v>124</v>
      </c>
      <c r="G55" s="36">
        <f t="shared" si="0"/>
        <v>100</v>
      </c>
      <c r="H55" s="36">
        <f>E55/F55*100</f>
        <v>2.4193548387096775</v>
      </c>
    </row>
    <row r="56" spans="3:8" ht="14.25" customHeight="1">
      <c r="C56" s="27" t="s">
        <v>27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</row>
    <row r="57" spans="3:8" ht="51">
      <c r="C57" s="16" t="s">
        <v>59</v>
      </c>
      <c r="D57" s="34">
        <v>3313.2</v>
      </c>
      <c r="E57" s="34">
        <v>3313.1</v>
      </c>
      <c r="F57" s="34">
        <v>3455</v>
      </c>
      <c r="G57" s="36">
        <f t="shared" si="0"/>
        <v>99.99698176989014</v>
      </c>
      <c r="H57" s="36">
        <f t="shared" si="1"/>
        <v>95.89290882778582</v>
      </c>
    </row>
    <row r="58" spans="3:8" ht="14.25" customHeight="1">
      <c r="C58" s="16" t="s">
        <v>63</v>
      </c>
      <c r="D58" s="34">
        <v>2844.1</v>
      </c>
      <c r="E58" s="34">
        <v>2373.7</v>
      </c>
      <c r="F58" s="34">
        <v>493</v>
      </c>
      <c r="G58" s="36">
        <f t="shared" si="0"/>
        <v>83.46049716957913</v>
      </c>
      <c r="H58" s="36">
        <f t="shared" si="1"/>
        <v>481.48073022312366</v>
      </c>
    </row>
    <row r="59" spans="3:8" ht="12.75" customHeight="1">
      <c r="C59" s="14" t="s">
        <v>47</v>
      </c>
      <c r="D59" s="35">
        <v>432.4</v>
      </c>
      <c r="E59" s="35">
        <v>432.4</v>
      </c>
      <c r="F59" s="35">
        <v>394</v>
      </c>
      <c r="G59" s="37">
        <f t="shared" si="0"/>
        <v>100</v>
      </c>
      <c r="H59" s="37">
        <f t="shared" si="1"/>
        <v>109.74619289340102</v>
      </c>
    </row>
    <row r="60" spans="3:8" ht="25.5">
      <c r="C60" s="14" t="s">
        <v>28</v>
      </c>
      <c r="D60" s="35">
        <f>D62+D64+D63</f>
        <v>1482.1000000000001</v>
      </c>
      <c r="E60" s="35">
        <f>E62+E63+E64</f>
        <v>1482</v>
      </c>
      <c r="F60" s="35">
        <f>F62+F63+F64</f>
        <v>1538</v>
      </c>
      <c r="G60" s="37">
        <f t="shared" si="0"/>
        <v>99.99325281694892</v>
      </c>
      <c r="H60" s="37">
        <f t="shared" si="1"/>
        <v>96.35890767230168</v>
      </c>
    </row>
    <row r="61" spans="3:8" ht="11.25" customHeight="1">
      <c r="C61" s="16" t="s">
        <v>3</v>
      </c>
      <c r="D61" s="35"/>
      <c r="E61" s="35"/>
      <c r="F61" s="34"/>
      <c r="G61" s="37"/>
      <c r="H61" s="37"/>
    </row>
    <row r="62" spans="3:8" ht="36" customHeight="1">
      <c r="C62" s="16" t="s">
        <v>60</v>
      </c>
      <c r="D62" s="34">
        <v>1223.4</v>
      </c>
      <c r="E62" s="34">
        <v>1223.4</v>
      </c>
      <c r="F62" s="34">
        <v>1499</v>
      </c>
      <c r="G62" s="36">
        <f t="shared" si="0"/>
        <v>100</v>
      </c>
      <c r="H62" s="36">
        <f t="shared" si="1"/>
        <v>81.61440960640427</v>
      </c>
    </row>
    <row r="63" spans="3:8" ht="13.5" customHeight="1">
      <c r="C63" s="16" t="s">
        <v>68</v>
      </c>
      <c r="D63" s="34">
        <v>258.7</v>
      </c>
      <c r="E63" s="34">
        <v>258.6</v>
      </c>
      <c r="F63" s="34">
        <v>39</v>
      </c>
      <c r="G63" s="36">
        <f t="shared" si="0"/>
        <v>99.96134518747586</v>
      </c>
      <c r="H63" s="36">
        <f>E63/F63*100</f>
        <v>663.0769230769231</v>
      </c>
    </row>
    <row r="64" spans="3:8" ht="38.25">
      <c r="C64" s="16" t="s">
        <v>55</v>
      </c>
      <c r="D64" s="34">
        <v>0</v>
      </c>
      <c r="E64" s="34">
        <v>0</v>
      </c>
      <c r="F64" s="34">
        <v>0</v>
      </c>
      <c r="G64" s="36">
        <v>0</v>
      </c>
      <c r="H64" s="36">
        <v>0</v>
      </c>
    </row>
    <row r="65" spans="3:8" ht="13.5" customHeight="1">
      <c r="C65" s="15" t="s">
        <v>29</v>
      </c>
      <c r="D65" s="33">
        <f>D67+D68+D69+D70+D71</f>
        <v>19290.300000000003</v>
      </c>
      <c r="E65" s="33">
        <f>E67+E68+E69+E70+E71</f>
        <v>12345.300000000001</v>
      </c>
      <c r="F65" s="33">
        <f>F67+F68+F69+F70+F71</f>
        <v>17157</v>
      </c>
      <c r="G65" s="37">
        <f t="shared" si="0"/>
        <v>63.99744949534222</v>
      </c>
      <c r="H65" s="37">
        <f t="shared" si="1"/>
        <v>71.95488721804512</v>
      </c>
    </row>
    <row r="66" spans="3:8" ht="11.25" customHeight="1">
      <c r="C66" s="27" t="s">
        <v>3</v>
      </c>
      <c r="D66" s="36"/>
      <c r="E66" s="36"/>
      <c r="F66" s="34"/>
      <c r="G66" s="37"/>
      <c r="H66" s="37"/>
    </row>
    <row r="67" spans="3:8" ht="11.25" customHeight="1">
      <c r="C67" s="27" t="s">
        <v>86</v>
      </c>
      <c r="D67" s="36">
        <v>15.6</v>
      </c>
      <c r="E67" s="36">
        <v>15.6</v>
      </c>
      <c r="F67" s="34">
        <v>18</v>
      </c>
      <c r="G67" s="36">
        <f t="shared" si="0"/>
        <v>100</v>
      </c>
      <c r="H67" s="36">
        <f t="shared" si="1"/>
        <v>86.66666666666667</v>
      </c>
    </row>
    <row r="68" spans="3:8" ht="11.25" customHeight="1">
      <c r="C68" s="16" t="s">
        <v>30</v>
      </c>
      <c r="D68" s="36">
        <v>36.1</v>
      </c>
      <c r="E68" s="36">
        <v>25</v>
      </c>
      <c r="F68" s="34">
        <v>5525</v>
      </c>
      <c r="G68" s="36">
        <f>E68/D68*100</f>
        <v>69.25207756232686</v>
      </c>
      <c r="H68" s="36">
        <f>E68/F68*100</f>
        <v>0.4524886877828055</v>
      </c>
    </row>
    <row r="69" spans="3:8" ht="11.25" customHeight="1">
      <c r="C69" s="16" t="s">
        <v>71</v>
      </c>
      <c r="D69" s="36">
        <v>9118</v>
      </c>
      <c r="E69" s="36">
        <v>5052.5</v>
      </c>
      <c r="F69" s="34">
        <v>6740</v>
      </c>
      <c r="G69" s="36">
        <f>E69/D69*100</f>
        <v>55.412371134020624</v>
      </c>
      <c r="H69" s="36">
        <f>E69/F69*100</f>
        <v>74.96290801186943</v>
      </c>
    </row>
    <row r="70" spans="3:8" ht="11.25" customHeight="1">
      <c r="C70" s="16" t="s">
        <v>73</v>
      </c>
      <c r="D70" s="36">
        <v>8729.2</v>
      </c>
      <c r="E70" s="36">
        <v>5860.8</v>
      </c>
      <c r="F70" s="34">
        <v>3975</v>
      </c>
      <c r="G70" s="36">
        <f>E70/D70*100</f>
        <v>67.14017321174907</v>
      </c>
      <c r="H70" s="36">
        <f>E70/F70*100</f>
        <v>147.44150943396227</v>
      </c>
    </row>
    <row r="71" spans="3:8" ht="24.75" customHeight="1">
      <c r="C71" s="16" t="s">
        <v>85</v>
      </c>
      <c r="D71" s="34">
        <v>1391.4</v>
      </c>
      <c r="E71" s="34">
        <v>1391.4</v>
      </c>
      <c r="F71" s="34">
        <v>899</v>
      </c>
      <c r="G71" s="36">
        <f t="shared" si="0"/>
        <v>100</v>
      </c>
      <c r="H71" s="36">
        <f t="shared" si="1"/>
        <v>154.77196885428256</v>
      </c>
    </row>
    <row r="72" spans="3:8" ht="13.5" customHeight="1">
      <c r="C72" s="15" t="s">
        <v>13</v>
      </c>
      <c r="D72" s="33">
        <f>D74+D75+D76</f>
        <v>8332.5</v>
      </c>
      <c r="E72" s="33">
        <f>E74+E75+E76</f>
        <v>7849.4</v>
      </c>
      <c r="F72" s="33">
        <f>F74+F75+F76</f>
        <v>4313</v>
      </c>
      <c r="G72" s="37">
        <f t="shared" si="0"/>
        <v>94.20222022202219</v>
      </c>
      <c r="H72" s="37">
        <f t="shared" si="1"/>
        <v>181.99397171342454</v>
      </c>
    </row>
    <row r="73" spans="3:8" ht="12" customHeight="1">
      <c r="C73" s="27" t="s">
        <v>3</v>
      </c>
      <c r="D73" s="36"/>
      <c r="E73" s="36"/>
      <c r="F73" s="34"/>
      <c r="G73" s="37"/>
      <c r="H73" s="37"/>
    </row>
    <row r="74" spans="3:8" ht="12.75" customHeight="1">
      <c r="C74" s="27" t="s">
        <v>8</v>
      </c>
      <c r="D74" s="39">
        <v>157</v>
      </c>
      <c r="E74" s="39">
        <v>157</v>
      </c>
      <c r="F74" s="39">
        <v>219</v>
      </c>
      <c r="G74" s="36">
        <f t="shared" si="0"/>
        <v>100</v>
      </c>
      <c r="H74" s="36">
        <f t="shared" si="1"/>
        <v>71.68949771689498</v>
      </c>
    </row>
    <row r="75" spans="3:8" ht="13.5" customHeight="1">
      <c r="C75" s="16" t="s">
        <v>45</v>
      </c>
      <c r="D75" s="34">
        <v>6565.4</v>
      </c>
      <c r="E75" s="34">
        <v>6215</v>
      </c>
      <c r="F75" s="34">
        <v>3169</v>
      </c>
      <c r="G75" s="36">
        <f t="shared" si="0"/>
        <v>94.66292990526092</v>
      </c>
      <c r="H75" s="36">
        <f t="shared" si="1"/>
        <v>196.11864941621963</v>
      </c>
    </row>
    <row r="76" spans="3:8" ht="13.5" customHeight="1">
      <c r="C76" s="16" t="s">
        <v>66</v>
      </c>
      <c r="D76" s="34">
        <v>1610.1</v>
      </c>
      <c r="E76" s="34">
        <v>1477.4</v>
      </c>
      <c r="F76" s="34">
        <v>925</v>
      </c>
      <c r="G76" s="36">
        <f t="shared" si="0"/>
        <v>91.75827588348551</v>
      </c>
      <c r="H76" s="36">
        <f t="shared" si="1"/>
        <v>159.71891891891894</v>
      </c>
    </row>
    <row r="77" spans="3:8" ht="13.5" customHeight="1">
      <c r="C77" s="14" t="s">
        <v>31</v>
      </c>
      <c r="D77" s="35">
        <v>45.2</v>
      </c>
      <c r="E77" s="35">
        <v>45.2</v>
      </c>
      <c r="F77" s="33">
        <v>0</v>
      </c>
      <c r="G77" s="37">
        <f>E77/D77*100</f>
        <v>100</v>
      </c>
      <c r="H77" s="37" t="e">
        <f>E77/F77*100</f>
        <v>#DIV/0!</v>
      </c>
    </row>
    <row r="78" spans="3:8" ht="15" customHeight="1">
      <c r="C78" s="15" t="s">
        <v>9</v>
      </c>
      <c r="D78" s="33">
        <f>D80+D81+D82+D83+D84</f>
        <v>72332.3</v>
      </c>
      <c r="E78" s="33">
        <f>E80+E81+E82+E83+E84</f>
        <v>72001.5</v>
      </c>
      <c r="F78" s="33">
        <f>F80+F81+F82+F83+F84</f>
        <v>78600</v>
      </c>
      <c r="G78" s="37">
        <f aca="true" t="shared" si="2" ref="G78:G100">E78/D78*100</f>
        <v>99.54266627772101</v>
      </c>
      <c r="H78" s="37">
        <f>E78/F78*100</f>
        <v>91.60496183206106</v>
      </c>
    </row>
    <row r="79" spans="3:8" ht="12" customHeight="1">
      <c r="C79" s="27" t="s">
        <v>3</v>
      </c>
      <c r="D79" s="36"/>
      <c r="E79" s="36"/>
      <c r="F79" s="34"/>
      <c r="G79" s="37"/>
      <c r="H79" s="37"/>
    </row>
    <row r="80" spans="3:8" ht="13.5" customHeight="1">
      <c r="C80" s="16" t="s">
        <v>39</v>
      </c>
      <c r="D80" s="34">
        <v>10347</v>
      </c>
      <c r="E80" s="34">
        <v>10084.9</v>
      </c>
      <c r="F80" s="34">
        <v>17032</v>
      </c>
      <c r="G80" s="36">
        <f t="shared" si="2"/>
        <v>97.46689861795689</v>
      </c>
      <c r="H80" s="36">
        <f aca="true" t="shared" si="3" ref="H80:H85">E80/F80*100</f>
        <v>59.2114842649131</v>
      </c>
    </row>
    <row r="81" spans="3:8" ht="12.75" customHeight="1">
      <c r="C81" s="16" t="s">
        <v>40</v>
      </c>
      <c r="D81" s="34">
        <v>55413.5</v>
      </c>
      <c r="E81" s="34">
        <v>55344.8</v>
      </c>
      <c r="F81" s="34">
        <v>55629</v>
      </c>
      <c r="G81" s="36">
        <f t="shared" si="2"/>
        <v>99.87602299078745</v>
      </c>
      <c r="H81" s="36">
        <f t="shared" si="3"/>
        <v>99.48911538945514</v>
      </c>
    </row>
    <row r="82" spans="3:8" ht="25.5" customHeight="1">
      <c r="C82" s="16" t="s">
        <v>78</v>
      </c>
      <c r="D82" s="34">
        <v>65.3</v>
      </c>
      <c r="E82" s="34">
        <v>65.3</v>
      </c>
      <c r="F82" s="34">
        <v>0</v>
      </c>
      <c r="G82" s="36">
        <f t="shared" si="2"/>
        <v>100</v>
      </c>
      <c r="H82" s="36" t="e">
        <f t="shared" si="3"/>
        <v>#DIV/0!</v>
      </c>
    </row>
    <row r="83" spans="3:8" ht="13.5" customHeight="1">
      <c r="C83" s="46" t="s">
        <v>83</v>
      </c>
      <c r="D83" s="34">
        <v>40.1</v>
      </c>
      <c r="E83" s="34">
        <v>40.1</v>
      </c>
      <c r="F83" s="34">
        <v>31</v>
      </c>
      <c r="G83" s="36">
        <f t="shared" si="2"/>
        <v>100</v>
      </c>
      <c r="H83" s="36">
        <f t="shared" si="3"/>
        <v>129.35483870967744</v>
      </c>
    </row>
    <row r="84" spans="3:8" ht="13.5" customHeight="1">
      <c r="C84" s="16" t="s">
        <v>41</v>
      </c>
      <c r="D84" s="34">
        <v>6466.4</v>
      </c>
      <c r="E84" s="34">
        <v>6466.4</v>
      </c>
      <c r="F84" s="34">
        <v>5908</v>
      </c>
      <c r="G84" s="36">
        <f t="shared" si="2"/>
        <v>100</v>
      </c>
      <c r="H84" s="36">
        <f t="shared" si="3"/>
        <v>109.45159106296546</v>
      </c>
    </row>
    <row r="85" spans="3:8" ht="12.75" customHeight="1">
      <c r="C85" s="14" t="s">
        <v>81</v>
      </c>
      <c r="D85" s="35">
        <f>D87+D88</f>
        <v>9478.1</v>
      </c>
      <c r="E85" s="35">
        <f>E87+E88</f>
        <v>9466.2</v>
      </c>
      <c r="F85" s="35">
        <f>F87+F88</f>
        <v>10576</v>
      </c>
      <c r="G85" s="37">
        <f t="shared" si="2"/>
        <v>99.87444741034595</v>
      </c>
      <c r="H85" s="37">
        <f t="shared" si="3"/>
        <v>89.50642965204236</v>
      </c>
    </row>
    <row r="86" spans="3:8" ht="12.75" customHeight="1">
      <c r="C86" s="16" t="s">
        <v>3</v>
      </c>
      <c r="D86" s="34"/>
      <c r="E86" s="34"/>
      <c r="F86" s="34"/>
      <c r="G86" s="37"/>
      <c r="H86" s="37"/>
    </row>
    <row r="87" spans="3:8" ht="12" customHeight="1">
      <c r="C87" s="16" t="s">
        <v>72</v>
      </c>
      <c r="D87" s="34">
        <v>9478.1</v>
      </c>
      <c r="E87" s="34">
        <v>9466.2</v>
      </c>
      <c r="F87" s="34">
        <v>10576</v>
      </c>
      <c r="G87" s="36">
        <f t="shared" si="2"/>
        <v>99.87444741034595</v>
      </c>
      <c r="H87" s="36">
        <f>E87/F87*100</f>
        <v>89.50642965204236</v>
      </c>
    </row>
    <row r="88" spans="3:8" ht="25.5" customHeight="1">
      <c r="C88" s="16" t="s">
        <v>82</v>
      </c>
      <c r="D88" s="34">
        <v>0</v>
      </c>
      <c r="E88" s="34">
        <v>0</v>
      </c>
      <c r="F88" s="39">
        <v>0</v>
      </c>
      <c r="G88" s="36">
        <v>0</v>
      </c>
      <c r="H88" s="36">
        <v>0</v>
      </c>
    </row>
    <row r="89" spans="3:8" ht="12.75" customHeight="1">
      <c r="C89" s="15" t="s">
        <v>10</v>
      </c>
      <c r="D89" s="33">
        <f>D91+D92+D93+D94+D95</f>
        <v>13429.899999999998</v>
      </c>
      <c r="E89" s="33">
        <f>E91+E92+E93+E94+E95</f>
        <v>11973.1</v>
      </c>
      <c r="F89" s="33">
        <f>F91+F92+F93+F94+F95</f>
        <v>13501</v>
      </c>
      <c r="G89" s="37">
        <f t="shared" si="2"/>
        <v>89.15256256561852</v>
      </c>
      <c r="H89" s="37">
        <f>E89/F89*100</f>
        <v>88.683060514036</v>
      </c>
    </row>
    <row r="90" spans="3:8" ht="12.75" customHeight="1">
      <c r="C90" s="27" t="s">
        <v>3</v>
      </c>
      <c r="D90" s="36"/>
      <c r="E90" s="36"/>
      <c r="F90" s="34"/>
      <c r="G90" s="37"/>
      <c r="H90" s="37"/>
    </row>
    <row r="91" spans="3:8" ht="12.75" customHeight="1">
      <c r="C91" s="16" t="s">
        <v>32</v>
      </c>
      <c r="D91" s="34">
        <v>1024.7</v>
      </c>
      <c r="E91" s="34">
        <v>1024.7</v>
      </c>
      <c r="F91" s="34">
        <v>599</v>
      </c>
      <c r="G91" s="36">
        <f t="shared" si="2"/>
        <v>100</v>
      </c>
      <c r="H91" s="36">
        <f>E91/F91*100</f>
        <v>171.06844741235395</v>
      </c>
    </row>
    <row r="92" spans="3:8" ht="12" customHeight="1">
      <c r="C92" s="16" t="s">
        <v>33</v>
      </c>
      <c r="D92" s="34">
        <v>0</v>
      </c>
      <c r="E92" s="34">
        <v>0</v>
      </c>
      <c r="F92" s="34">
        <v>0</v>
      </c>
      <c r="G92" s="36">
        <v>0</v>
      </c>
      <c r="H92" s="36">
        <v>0</v>
      </c>
    </row>
    <row r="93" spans="3:8" ht="13.5" customHeight="1">
      <c r="C93" s="16" t="s">
        <v>34</v>
      </c>
      <c r="D93" s="34">
        <v>1422</v>
      </c>
      <c r="E93" s="34">
        <v>36</v>
      </c>
      <c r="F93" s="34">
        <v>1971</v>
      </c>
      <c r="G93" s="36">
        <f t="shared" si="2"/>
        <v>2.5316455696202533</v>
      </c>
      <c r="H93" s="36">
        <f>E93/F93*100</f>
        <v>1.82648401826484</v>
      </c>
    </row>
    <row r="94" spans="3:8" ht="12" customHeight="1">
      <c r="C94" s="16" t="s">
        <v>52</v>
      </c>
      <c r="D94" s="34">
        <v>10074.9</v>
      </c>
      <c r="E94" s="34">
        <v>10004.1</v>
      </c>
      <c r="F94" s="34">
        <v>9972</v>
      </c>
      <c r="G94" s="36">
        <f t="shared" si="2"/>
        <v>99.29726349641189</v>
      </c>
      <c r="H94" s="36">
        <f>E94/F94*100</f>
        <v>100.32190132370637</v>
      </c>
    </row>
    <row r="95" spans="3:8" ht="25.5">
      <c r="C95" s="16" t="s">
        <v>35</v>
      </c>
      <c r="D95" s="34">
        <v>908.3</v>
      </c>
      <c r="E95" s="34">
        <v>908.3</v>
      </c>
      <c r="F95" s="34">
        <v>959</v>
      </c>
      <c r="G95" s="36">
        <f t="shared" si="2"/>
        <v>100</v>
      </c>
      <c r="H95" s="36">
        <f>E95/F95*100</f>
        <v>94.71324296141815</v>
      </c>
    </row>
    <row r="96" spans="3:8" ht="12.75" customHeight="1">
      <c r="C96" s="14" t="s">
        <v>51</v>
      </c>
      <c r="D96" s="35">
        <f>D97</f>
        <v>31.3</v>
      </c>
      <c r="E96" s="35">
        <f>E97</f>
        <v>31.3</v>
      </c>
      <c r="F96" s="35">
        <f>F97</f>
        <v>22</v>
      </c>
      <c r="G96" s="37">
        <f t="shared" si="2"/>
        <v>100</v>
      </c>
      <c r="H96" s="37">
        <f>E96/F96*100</f>
        <v>142.27272727272728</v>
      </c>
    </row>
    <row r="97" spans="3:8" ht="12.75" customHeight="1">
      <c r="C97" s="16" t="s">
        <v>70</v>
      </c>
      <c r="D97" s="34">
        <v>31.3</v>
      </c>
      <c r="E97" s="34">
        <v>31.3</v>
      </c>
      <c r="F97" s="34">
        <v>22</v>
      </c>
      <c r="G97" s="36">
        <f t="shared" si="2"/>
        <v>100</v>
      </c>
      <c r="H97" s="36">
        <f>E97/F97*100</f>
        <v>142.27272727272728</v>
      </c>
    </row>
    <row r="98" spans="3:8" ht="11.25" customHeight="1">
      <c r="C98" s="14" t="s">
        <v>75</v>
      </c>
      <c r="D98" s="35">
        <v>0</v>
      </c>
      <c r="E98" s="35">
        <v>0</v>
      </c>
      <c r="F98" s="35">
        <v>0</v>
      </c>
      <c r="G98" s="37">
        <v>0</v>
      </c>
      <c r="H98" s="37">
        <v>0</v>
      </c>
    </row>
    <row r="99" spans="3:8" ht="15.75">
      <c r="C99" s="14" t="s">
        <v>76</v>
      </c>
      <c r="D99" s="35">
        <v>0</v>
      </c>
      <c r="E99" s="35">
        <v>0</v>
      </c>
      <c r="F99" s="33">
        <v>186</v>
      </c>
      <c r="G99" s="37" t="e">
        <f t="shared" si="2"/>
        <v>#DIV/0!</v>
      </c>
      <c r="H99" s="37">
        <f>E99/F99*100</f>
        <v>0</v>
      </c>
    </row>
    <row r="100" spans="3:8" ht="18.75" customHeight="1">
      <c r="C100" s="26" t="s">
        <v>11</v>
      </c>
      <c r="D100" s="33">
        <f>D49+D59+D60+D65+D72+D77+D78+D85+D89+D96+D99</f>
        <v>150106.99999999997</v>
      </c>
      <c r="E100" s="33">
        <f>E49+E59+E60+E65+E72+E77+E78+E85+E89+E96+E99</f>
        <v>140402.99999999997</v>
      </c>
      <c r="F100" s="33">
        <f>F49+F59+F60+F65+F72+F77+F78+F85+F89+F96+F99</f>
        <v>149839</v>
      </c>
      <c r="G100" s="37">
        <f t="shared" si="2"/>
        <v>93.53527816823998</v>
      </c>
      <c r="H100" s="37">
        <f>E100/F100*100</f>
        <v>93.70257409619657</v>
      </c>
    </row>
    <row r="101" spans="3:8" ht="18.75" customHeight="1" hidden="1">
      <c r="C101" s="15"/>
      <c r="D101" s="33"/>
      <c r="E101" s="33"/>
      <c r="F101" s="39">
        <f>F45-F99</f>
        <v>-186</v>
      </c>
      <c r="G101" s="37" t="e">
        <f>E101/D101*100</f>
        <v>#DIV/0!</v>
      </c>
      <c r="H101" s="36">
        <f>E101/F101*100</f>
        <v>0</v>
      </c>
    </row>
    <row r="102" spans="3:8" ht="24.75" customHeight="1">
      <c r="C102" s="15" t="s">
        <v>36</v>
      </c>
      <c r="D102" s="39">
        <f>D46-D100</f>
        <v>-1638.1999999999825</v>
      </c>
      <c r="E102" s="39">
        <f>E46-E100</f>
        <v>2601.4000000000233</v>
      </c>
      <c r="F102" s="39">
        <f>F46-F100</f>
        <v>-98</v>
      </c>
      <c r="G102" s="40"/>
      <c r="H102" s="36"/>
    </row>
    <row r="103" spans="3:8" ht="28.5" customHeight="1">
      <c r="C103" s="11"/>
      <c r="D103" s="38"/>
      <c r="E103" s="38"/>
      <c r="F103" s="38"/>
      <c r="G103" s="38"/>
      <c r="H103" s="41"/>
    </row>
    <row r="104" spans="3:8" ht="15" customHeight="1">
      <c r="C104" s="45" t="s">
        <v>14</v>
      </c>
      <c r="D104" s="42"/>
      <c r="E104" s="42"/>
      <c r="F104" s="42"/>
      <c r="G104" s="58" t="s">
        <v>58</v>
      </c>
      <c r="H104" s="58"/>
    </row>
    <row r="105" spans="3:8" ht="15">
      <c r="C105" s="9"/>
      <c r="D105" s="43"/>
      <c r="E105" s="43"/>
      <c r="F105" s="43"/>
      <c r="G105" s="43"/>
      <c r="H105" s="44"/>
    </row>
    <row r="106" spans="3:8" ht="15">
      <c r="C106" s="9" t="s">
        <v>61</v>
      </c>
      <c r="D106" s="43"/>
      <c r="E106" s="43"/>
      <c r="F106" s="43"/>
      <c r="G106" s="43"/>
      <c r="H106" s="44"/>
    </row>
    <row r="107" spans="3:8" ht="15">
      <c r="C107" s="9" t="s">
        <v>62</v>
      </c>
      <c r="D107" s="43"/>
      <c r="E107" s="43"/>
      <c r="F107" s="43"/>
      <c r="G107" s="43"/>
      <c r="H107" s="29"/>
    </row>
    <row r="108" spans="3:8" ht="15.75">
      <c r="C108" s="10"/>
      <c r="D108" s="29"/>
      <c r="E108" s="29"/>
      <c r="F108" s="29"/>
      <c r="G108" s="29"/>
      <c r="H108" s="29"/>
    </row>
    <row r="109" spans="4:8" ht="12.75">
      <c r="D109" s="30"/>
      <c r="E109" s="30"/>
      <c r="F109" s="30"/>
      <c r="G109" s="30"/>
      <c r="H109" s="29"/>
    </row>
    <row r="110" spans="4:8" ht="12.75">
      <c r="D110" s="30"/>
      <c r="E110" s="30"/>
      <c r="F110" s="30"/>
      <c r="G110" s="30"/>
      <c r="H110" s="29"/>
    </row>
    <row r="111" ht="12.75">
      <c r="H111" s="31"/>
    </row>
    <row r="112" ht="12.75">
      <c r="H112" s="29"/>
    </row>
    <row r="113" ht="12.75">
      <c r="H113" s="29"/>
    </row>
    <row r="114" ht="12.75">
      <c r="H114" s="29"/>
    </row>
    <row r="115" ht="12.75">
      <c r="H115" s="29"/>
    </row>
    <row r="116" ht="12.75">
      <c r="H116" s="29"/>
    </row>
    <row r="117" ht="12.75">
      <c r="H117" s="29"/>
    </row>
    <row r="118" ht="12.75">
      <c r="H118" s="29"/>
    </row>
    <row r="119" ht="12.75">
      <c r="H119" s="29"/>
    </row>
    <row r="120" ht="12.75">
      <c r="H120" s="29"/>
    </row>
    <row r="121" ht="12.75">
      <c r="H121" s="29"/>
    </row>
    <row r="122" ht="12.75">
      <c r="H122" s="30"/>
    </row>
    <row r="123" ht="12.75">
      <c r="H123" s="30"/>
    </row>
    <row r="124" ht="12.75">
      <c r="H124" s="30"/>
    </row>
    <row r="125" ht="12.75">
      <c r="H125" s="30"/>
    </row>
    <row r="126" ht="12.75">
      <c r="H126" s="30"/>
    </row>
    <row r="127" ht="12.75">
      <c r="H127" s="30"/>
    </row>
    <row r="128" ht="12.75">
      <c r="H128" s="30"/>
    </row>
    <row r="129" ht="12.75">
      <c r="H129" s="30"/>
    </row>
    <row r="130" ht="12.75">
      <c r="H130" s="30"/>
    </row>
    <row r="131" ht="12.75">
      <c r="H131" s="30"/>
    </row>
    <row r="132" ht="12.75">
      <c r="H132" s="30"/>
    </row>
    <row r="133" ht="12.75">
      <c r="H133" s="30"/>
    </row>
    <row r="134" ht="12.75">
      <c r="H134" s="30"/>
    </row>
    <row r="135" ht="12.75">
      <c r="H135" s="30"/>
    </row>
    <row r="136" ht="12.75">
      <c r="H136" s="30"/>
    </row>
    <row r="137" ht="12.75">
      <c r="H137" s="30"/>
    </row>
    <row r="138" ht="12.75">
      <c r="H138" s="30"/>
    </row>
    <row r="139" ht="12.75">
      <c r="H139" s="30"/>
    </row>
    <row r="140" ht="12.75">
      <c r="H140" s="30"/>
    </row>
    <row r="141" ht="12.75">
      <c r="H141" s="30"/>
    </row>
    <row r="142" ht="12.75">
      <c r="H142" s="30"/>
    </row>
    <row r="143" ht="12.75">
      <c r="H143" s="30"/>
    </row>
    <row r="144" ht="12.75">
      <c r="H144" s="30"/>
    </row>
    <row r="145" ht="12.75">
      <c r="H145" s="30"/>
    </row>
    <row r="146" ht="12.75">
      <c r="H146" s="30"/>
    </row>
    <row r="147" ht="12.75">
      <c r="H147" s="30"/>
    </row>
    <row r="148" ht="12.75">
      <c r="H148" s="30"/>
    </row>
    <row r="149" ht="12.75">
      <c r="H149" s="30"/>
    </row>
    <row r="150" ht="12.75">
      <c r="H150" s="30"/>
    </row>
    <row r="151" ht="12.75">
      <c r="H151" s="30"/>
    </row>
  </sheetData>
  <sheetProtection/>
  <mergeCells count="4">
    <mergeCell ref="C1:H1"/>
    <mergeCell ref="C2:H3"/>
    <mergeCell ref="C4:H4"/>
    <mergeCell ref="G104:H104"/>
  </mergeCells>
  <printOptions/>
  <pageMargins left="0.15748031496062992" right="0.15748031496062992" top="0.5905511811023623" bottom="0.5905511811023623" header="0.15748031496062992" footer="0.15748031496062992"/>
  <pageSetup fitToHeight="8" fitToWidth="1" horizontalDpi="1200" verticalDpi="12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РАЙФО</cp:lastModifiedBy>
  <cp:lastPrinted>2015-01-26T13:44:43Z</cp:lastPrinted>
  <dcterms:created xsi:type="dcterms:W3CDTF">2004-09-09T10:37:16Z</dcterms:created>
  <dcterms:modified xsi:type="dcterms:W3CDTF">2017-02-07T09:58:51Z</dcterms:modified>
  <cp:category/>
  <cp:version/>
  <cp:contentType/>
  <cp:contentStatus/>
</cp:coreProperties>
</file>